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01 - Herna 1. NP" sheetId="2" r:id="rId2"/>
    <sheet name="S02 - Železářství 1. NP" sheetId="3" r:id="rId3"/>
    <sheet name="S03 - Fotolab 2. NP" sheetId="4" r:id="rId4"/>
    <sheet name="S04 - Textil 2. NP" sheetId="5" r:id="rId5"/>
    <sheet name="Pokyny pro vyplnění" sheetId="6" r:id="rId6"/>
  </sheets>
  <definedNames>
    <definedName name="_xlnm.Print_Area" localSheetId="0">'Rekapitulace stavby'!$D$4:$AO$33,'Rekapitulace stavby'!$C$39:$AQ$56</definedName>
    <definedName name="_xlnm.Print_Titles" localSheetId="0">'Rekapitulace stavby'!$49:$49</definedName>
    <definedName name="_xlnm._FilterDatabase" localSheetId="1" hidden="1">'S01 - Herna 1. NP'!$C$97:$K$600</definedName>
    <definedName name="_xlnm.Print_Area" localSheetId="1">'S01 - Herna 1. NP'!$C$4:$J$36,'S01 - Herna 1. NP'!$C$42:$J$79,'S01 - Herna 1. NP'!$C$85:$K$600</definedName>
    <definedName name="_xlnm.Print_Titles" localSheetId="1">'S01 - Herna 1. NP'!$97:$97</definedName>
    <definedName name="_xlnm._FilterDatabase" localSheetId="2" hidden="1">'S02 - Železářství 1. NP'!$C$101:$K$658</definedName>
    <definedName name="_xlnm.Print_Area" localSheetId="2">'S02 - Železářství 1. NP'!$C$4:$J$36,'S02 - Železářství 1. NP'!$C$42:$J$83,'S02 - Železářství 1. NP'!$C$89:$K$658</definedName>
    <definedName name="_xlnm.Print_Titles" localSheetId="2">'S02 - Železářství 1. NP'!$101:$101</definedName>
    <definedName name="_xlnm._FilterDatabase" localSheetId="3" hidden="1">'S03 - Fotolab 2. NP'!$C$97:$K$597</definedName>
    <definedName name="_xlnm.Print_Area" localSheetId="3">'S03 - Fotolab 2. NP'!$C$4:$J$36,'S03 - Fotolab 2. NP'!$C$42:$J$79,'S03 - Fotolab 2. NP'!$C$85:$K$597</definedName>
    <definedName name="_xlnm.Print_Titles" localSheetId="3">'S03 - Fotolab 2. NP'!$97:$97</definedName>
    <definedName name="_xlnm._FilterDatabase" localSheetId="4" hidden="1">'S04 - Textil 2. NP'!$C$103:$K$647</definedName>
    <definedName name="_xlnm.Print_Area" localSheetId="4">'S04 - Textil 2. NP'!$C$4:$J$36,'S04 - Textil 2. NP'!$C$42:$J$85,'S04 - Textil 2. NP'!$C$91:$K$647</definedName>
    <definedName name="_xlnm.Print_Titles" localSheetId="4">'S04 - Textil 2. NP'!$103:$103</definedName>
    <definedName name="_xlnm.Print_Area" localSheetId="5">'Pokyny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5" r="BI646"/>
  <c r="BH646"/>
  <c r="BG646"/>
  <c r="BF646"/>
  <c r="T646"/>
  <c r="R646"/>
  <c r="P646"/>
  <c r="BK646"/>
  <c r="J646"/>
  <c r="BE646"/>
  <c r="BI644"/>
  <c r="BH644"/>
  <c r="BG644"/>
  <c r="BF644"/>
  <c r="T644"/>
  <c r="R644"/>
  <c r="P644"/>
  <c r="BK644"/>
  <c r="J644"/>
  <c r="BE644"/>
  <c r="BI642"/>
  <c r="BH642"/>
  <c r="BG642"/>
  <c r="BF642"/>
  <c r="T642"/>
  <c r="T641"/>
  <c r="R642"/>
  <c r="R641"/>
  <c r="P642"/>
  <c r="P641"/>
  <c r="BK642"/>
  <c r="BK641"/>
  <c r="J641"/>
  <c r="J642"/>
  <c r="BE642"/>
  <c r="J84"/>
  <c r="BI639"/>
  <c r="BH639"/>
  <c r="BG639"/>
  <c r="BF639"/>
  <c r="T639"/>
  <c r="T638"/>
  <c r="T637"/>
  <c r="R639"/>
  <c r="R638"/>
  <c r="R637"/>
  <c r="P639"/>
  <c r="P638"/>
  <c r="P637"/>
  <c r="BK639"/>
  <c r="BK638"/>
  <c r="J638"/>
  <c r="BK637"/>
  <c r="J637"/>
  <c r="J639"/>
  <c r="BE639"/>
  <c r="J83"/>
  <c r="J82"/>
  <c r="BI626"/>
  <c r="BH626"/>
  <c r="BG626"/>
  <c r="BF626"/>
  <c r="T626"/>
  <c r="R626"/>
  <c r="P626"/>
  <c r="BK626"/>
  <c r="J626"/>
  <c r="BE626"/>
  <c r="BI615"/>
  <c r="BH615"/>
  <c r="BG615"/>
  <c r="BF615"/>
  <c r="T615"/>
  <c r="R615"/>
  <c r="P615"/>
  <c r="BK615"/>
  <c r="J615"/>
  <c r="BE615"/>
  <c r="BI610"/>
  <c r="BH610"/>
  <c r="BG610"/>
  <c r="BF610"/>
  <c r="T610"/>
  <c r="T609"/>
  <c r="R610"/>
  <c r="R609"/>
  <c r="P610"/>
  <c r="P609"/>
  <c r="BK610"/>
  <c r="BK609"/>
  <c r="J609"/>
  <c r="J610"/>
  <c r="BE610"/>
  <c r="J81"/>
  <c r="BI604"/>
  <c r="BH604"/>
  <c r="BG604"/>
  <c r="BF604"/>
  <c r="T604"/>
  <c r="R604"/>
  <c r="P604"/>
  <c r="BK604"/>
  <c r="J604"/>
  <c r="BE604"/>
  <c r="BI599"/>
  <c r="BH599"/>
  <c r="BG599"/>
  <c r="BF599"/>
  <c r="T599"/>
  <c r="T598"/>
  <c r="R599"/>
  <c r="R598"/>
  <c r="P599"/>
  <c r="P598"/>
  <c r="BK599"/>
  <c r="BK598"/>
  <c r="J598"/>
  <c r="J599"/>
  <c r="BE599"/>
  <c r="J80"/>
  <c r="BI595"/>
  <c r="BH595"/>
  <c r="BG595"/>
  <c r="BF595"/>
  <c r="T595"/>
  <c r="R595"/>
  <c r="P595"/>
  <c r="BK595"/>
  <c r="J595"/>
  <c r="BE595"/>
  <c r="BI593"/>
  <c r="BH593"/>
  <c r="BG593"/>
  <c r="BF593"/>
  <c r="T593"/>
  <c r="R593"/>
  <c r="P593"/>
  <c r="BK593"/>
  <c r="J593"/>
  <c r="BE593"/>
  <c r="BI591"/>
  <c r="BH591"/>
  <c r="BG591"/>
  <c r="BF591"/>
  <c r="T591"/>
  <c r="R591"/>
  <c r="P591"/>
  <c r="BK591"/>
  <c r="J591"/>
  <c r="BE591"/>
  <c r="BI585"/>
  <c r="BH585"/>
  <c r="BG585"/>
  <c r="BF585"/>
  <c r="T585"/>
  <c r="R585"/>
  <c r="P585"/>
  <c r="BK585"/>
  <c r="J585"/>
  <c r="BE585"/>
  <c r="BI577"/>
  <c r="BH577"/>
  <c r="BG577"/>
  <c r="BF577"/>
  <c r="T577"/>
  <c r="R577"/>
  <c r="P577"/>
  <c r="BK577"/>
  <c r="J577"/>
  <c r="BE577"/>
  <c r="BI570"/>
  <c r="BH570"/>
  <c r="BG570"/>
  <c r="BF570"/>
  <c r="T570"/>
  <c r="R570"/>
  <c r="P570"/>
  <c r="BK570"/>
  <c r="J570"/>
  <c r="BE570"/>
  <c r="BI562"/>
  <c r="BH562"/>
  <c r="BG562"/>
  <c r="BF562"/>
  <c r="T562"/>
  <c r="R562"/>
  <c r="P562"/>
  <c r="BK562"/>
  <c r="J562"/>
  <c r="BE562"/>
  <c r="BI555"/>
  <c r="BH555"/>
  <c r="BG555"/>
  <c r="BF555"/>
  <c r="T555"/>
  <c r="R555"/>
  <c r="P555"/>
  <c r="BK555"/>
  <c r="J555"/>
  <c r="BE555"/>
  <c r="BI549"/>
  <c r="BH549"/>
  <c r="BG549"/>
  <c r="BF549"/>
  <c r="T549"/>
  <c r="T548"/>
  <c r="R549"/>
  <c r="R548"/>
  <c r="P549"/>
  <c r="P548"/>
  <c r="BK549"/>
  <c r="BK548"/>
  <c r="J548"/>
  <c r="J549"/>
  <c r="BE549"/>
  <c r="J79"/>
  <c r="BI545"/>
  <c r="BH545"/>
  <c r="BG545"/>
  <c r="BF545"/>
  <c r="T545"/>
  <c r="R545"/>
  <c r="P545"/>
  <c r="BK545"/>
  <c r="J545"/>
  <c r="BE545"/>
  <c r="BI542"/>
  <c r="BH542"/>
  <c r="BG542"/>
  <c r="BF542"/>
  <c r="T542"/>
  <c r="T541"/>
  <c r="R542"/>
  <c r="R541"/>
  <c r="P542"/>
  <c r="P541"/>
  <c r="BK542"/>
  <c r="BK541"/>
  <c r="J541"/>
  <c r="J542"/>
  <c r="BE542"/>
  <c r="J78"/>
  <c r="BI538"/>
  <c r="BH538"/>
  <c r="BG538"/>
  <c r="BF538"/>
  <c r="T538"/>
  <c r="R538"/>
  <c r="P538"/>
  <c r="BK538"/>
  <c r="J538"/>
  <c r="BE538"/>
  <c r="BI536"/>
  <c r="BH536"/>
  <c r="BG536"/>
  <c r="BF536"/>
  <c r="T536"/>
  <c r="R536"/>
  <c r="P536"/>
  <c r="BK536"/>
  <c r="J536"/>
  <c r="BE536"/>
  <c r="BI534"/>
  <c r="BH534"/>
  <c r="BG534"/>
  <c r="BF534"/>
  <c r="T534"/>
  <c r="R534"/>
  <c r="P534"/>
  <c r="BK534"/>
  <c r="J534"/>
  <c r="BE534"/>
  <c r="BI529"/>
  <c r="BH529"/>
  <c r="BG529"/>
  <c r="BF529"/>
  <c r="T529"/>
  <c r="R529"/>
  <c r="P529"/>
  <c r="BK529"/>
  <c r="J529"/>
  <c r="BE529"/>
  <c r="BI525"/>
  <c r="BH525"/>
  <c r="BG525"/>
  <c r="BF525"/>
  <c r="T525"/>
  <c r="R525"/>
  <c r="P525"/>
  <c r="BK525"/>
  <c r="J525"/>
  <c r="BE525"/>
  <c r="BI521"/>
  <c r="BH521"/>
  <c r="BG521"/>
  <c r="BF521"/>
  <c r="T521"/>
  <c r="R521"/>
  <c r="P521"/>
  <c r="BK521"/>
  <c r="J521"/>
  <c r="BE521"/>
  <c r="BI517"/>
  <c r="BH517"/>
  <c r="BG517"/>
  <c r="BF517"/>
  <c r="T517"/>
  <c r="R517"/>
  <c r="P517"/>
  <c r="BK517"/>
  <c r="J517"/>
  <c r="BE517"/>
  <c r="BI513"/>
  <c r="BH513"/>
  <c r="BG513"/>
  <c r="BF513"/>
  <c r="T513"/>
  <c r="R513"/>
  <c r="P513"/>
  <c r="BK513"/>
  <c r="J513"/>
  <c r="BE513"/>
  <c r="BI507"/>
  <c r="BH507"/>
  <c r="BG507"/>
  <c r="BF507"/>
  <c r="T507"/>
  <c r="R507"/>
  <c r="P507"/>
  <c r="BK507"/>
  <c r="J507"/>
  <c r="BE507"/>
  <c r="BI504"/>
  <c r="BH504"/>
  <c r="BG504"/>
  <c r="BF504"/>
  <c r="T504"/>
  <c r="R504"/>
  <c r="P504"/>
  <c r="BK504"/>
  <c r="J504"/>
  <c r="BE504"/>
  <c r="BI500"/>
  <c r="BH500"/>
  <c r="BG500"/>
  <c r="BF500"/>
  <c r="T500"/>
  <c r="R500"/>
  <c r="P500"/>
  <c r="BK500"/>
  <c r="J500"/>
  <c r="BE500"/>
  <c r="BI497"/>
  <c r="BH497"/>
  <c r="BG497"/>
  <c r="BF497"/>
  <c r="T497"/>
  <c r="R497"/>
  <c r="P497"/>
  <c r="BK497"/>
  <c r="J497"/>
  <c r="BE497"/>
  <c r="BI494"/>
  <c r="BH494"/>
  <c r="BG494"/>
  <c r="BF494"/>
  <c r="T494"/>
  <c r="T493"/>
  <c r="R494"/>
  <c r="R493"/>
  <c r="P494"/>
  <c r="P493"/>
  <c r="BK494"/>
  <c r="BK493"/>
  <c r="J493"/>
  <c r="J494"/>
  <c r="BE494"/>
  <c r="J77"/>
  <c r="BI490"/>
  <c r="BH490"/>
  <c r="BG490"/>
  <c r="BF490"/>
  <c r="T490"/>
  <c r="R490"/>
  <c r="P490"/>
  <c r="BK490"/>
  <c r="J490"/>
  <c r="BE490"/>
  <c r="BI487"/>
  <c r="BH487"/>
  <c r="BG487"/>
  <c r="BF487"/>
  <c r="T487"/>
  <c r="T486"/>
  <c r="R487"/>
  <c r="R486"/>
  <c r="P487"/>
  <c r="P486"/>
  <c r="BK487"/>
  <c r="BK486"/>
  <c r="J486"/>
  <c r="J487"/>
  <c r="BE487"/>
  <c r="J76"/>
  <c r="BI482"/>
  <c r="BH482"/>
  <c r="BG482"/>
  <c r="BF482"/>
  <c r="T482"/>
  <c r="R482"/>
  <c r="P482"/>
  <c r="BK482"/>
  <c r="J482"/>
  <c r="BE482"/>
  <c r="BI475"/>
  <c r="BH475"/>
  <c r="BG475"/>
  <c r="BF475"/>
  <c r="T475"/>
  <c r="R475"/>
  <c r="P475"/>
  <c r="BK475"/>
  <c r="J475"/>
  <c r="BE475"/>
  <c r="BI468"/>
  <c r="BH468"/>
  <c r="BG468"/>
  <c r="BF468"/>
  <c r="T468"/>
  <c r="R468"/>
  <c r="P468"/>
  <c r="BK468"/>
  <c r="J468"/>
  <c r="BE468"/>
  <c r="BI456"/>
  <c r="BH456"/>
  <c r="BG456"/>
  <c r="BF456"/>
  <c r="T456"/>
  <c r="T455"/>
  <c r="R456"/>
  <c r="R455"/>
  <c r="P456"/>
  <c r="P455"/>
  <c r="BK456"/>
  <c r="BK455"/>
  <c r="J455"/>
  <c r="J456"/>
  <c r="BE456"/>
  <c r="J75"/>
  <c r="BI452"/>
  <c r="BH452"/>
  <c r="BG452"/>
  <c r="BF452"/>
  <c r="T452"/>
  <c r="R452"/>
  <c r="P452"/>
  <c r="BK452"/>
  <c r="J452"/>
  <c r="BE452"/>
  <c r="BI450"/>
  <c r="BH450"/>
  <c r="BG450"/>
  <c r="BF450"/>
  <c r="T450"/>
  <c r="R450"/>
  <c r="P450"/>
  <c r="BK450"/>
  <c r="J450"/>
  <c r="BE450"/>
  <c r="BI448"/>
  <c r="BH448"/>
  <c r="BG448"/>
  <c r="BF448"/>
  <c r="T448"/>
  <c r="R448"/>
  <c r="P448"/>
  <c r="BK448"/>
  <c r="J448"/>
  <c r="BE448"/>
  <c r="BI444"/>
  <c r="BH444"/>
  <c r="BG444"/>
  <c r="BF444"/>
  <c r="T444"/>
  <c r="R444"/>
  <c r="P444"/>
  <c r="BK444"/>
  <c r="J444"/>
  <c r="BE444"/>
  <c r="BI440"/>
  <c r="BH440"/>
  <c r="BG440"/>
  <c r="BF440"/>
  <c r="T440"/>
  <c r="R440"/>
  <c r="P440"/>
  <c r="BK440"/>
  <c r="J440"/>
  <c r="BE440"/>
  <c r="BI436"/>
  <c r="BH436"/>
  <c r="BG436"/>
  <c r="BF436"/>
  <c r="T436"/>
  <c r="R436"/>
  <c r="P436"/>
  <c r="BK436"/>
  <c r="J436"/>
  <c r="BE436"/>
  <c r="BI432"/>
  <c r="BH432"/>
  <c r="BG432"/>
  <c r="BF432"/>
  <c r="T432"/>
  <c r="R432"/>
  <c r="P432"/>
  <c r="BK432"/>
  <c r="J432"/>
  <c r="BE432"/>
  <c r="BI426"/>
  <c r="BH426"/>
  <c r="BG426"/>
  <c r="BF426"/>
  <c r="T426"/>
  <c r="R426"/>
  <c r="P426"/>
  <c r="BK426"/>
  <c r="J426"/>
  <c r="BE426"/>
  <c r="BI420"/>
  <c r="BH420"/>
  <c r="BG420"/>
  <c r="BF420"/>
  <c r="T420"/>
  <c r="R420"/>
  <c r="P420"/>
  <c r="BK420"/>
  <c r="J420"/>
  <c r="BE420"/>
  <c r="BI414"/>
  <c r="BH414"/>
  <c r="BG414"/>
  <c r="BF414"/>
  <c r="T414"/>
  <c r="R414"/>
  <c r="P414"/>
  <c r="BK414"/>
  <c r="J414"/>
  <c r="BE414"/>
  <c r="BI410"/>
  <c r="BH410"/>
  <c r="BG410"/>
  <c r="BF410"/>
  <c r="T410"/>
  <c r="R410"/>
  <c r="P410"/>
  <c r="BK410"/>
  <c r="J410"/>
  <c r="BE410"/>
  <c r="BI406"/>
  <c r="BH406"/>
  <c r="BG406"/>
  <c r="BF406"/>
  <c r="T406"/>
  <c r="T405"/>
  <c r="R406"/>
  <c r="R405"/>
  <c r="P406"/>
  <c r="P405"/>
  <c r="BK406"/>
  <c r="BK405"/>
  <c r="J405"/>
  <c r="J406"/>
  <c r="BE406"/>
  <c r="J74"/>
  <c r="BI402"/>
  <c r="BH402"/>
  <c r="BG402"/>
  <c r="BF402"/>
  <c r="T402"/>
  <c r="T401"/>
  <c r="R402"/>
  <c r="R401"/>
  <c r="P402"/>
  <c r="P401"/>
  <c r="BK402"/>
  <c r="BK401"/>
  <c r="J401"/>
  <c r="J402"/>
  <c r="BE402"/>
  <c r="J73"/>
  <c r="BI398"/>
  <c r="BH398"/>
  <c r="BG398"/>
  <c r="BF398"/>
  <c r="T398"/>
  <c r="R398"/>
  <c r="P398"/>
  <c r="BK398"/>
  <c r="J398"/>
  <c r="BE398"/>
  <c r="BI395"/>
  <c r="BH395"/>
  <c r="BG395"/>
  <c r="BF395"/>
  <c r="T395"/>
  <c r="T394"/>
  <c r="R395"/>
  <c r="R394"/>
  <c r="P395"/>
  <c r="P394"/>
  <c r="BK395"/>
  <c r="BK394"/>
  <c r="J394"/>
  <c r="J395"/>
  <c r="BE395"/>
  <c r="J72"/>
  <c r="BI390"/>
  <c r="BH390"/>
  <c r="BG390"/>
  <c r="BF390"/>
  <c r="T390"/>
  <c r="R390"/>
  <c r="P390"/>
  <c r="BK390"/>
  <c r="J390"/>
  <c r="BE390"/>
  <c r="BI387"/>
  <c r="BH387"/>
  <c r="BG387"/>
  <c r="BF387"/>
  <c r="T387"/>
  <c r="R387"/>
  <c r="P387"/>
  <c r="BK387"/>
  <c r="J387"/>
  <c r="BE387"/>
  <c r="BI384"/>
  <c r="BH384"/>
  <c r="BG384"/>
  <c r="BF384"/>
  <c r="T384"/>
  <c r="R384"/>
  <c r="P384"/>
  <c r="BK384"/>
  <c r="J384"/>
  <c r="BE384"/>
  <c r="BI381"/>
  <c r="BH381"/>
  <c r="BG381"/>
  <c r="BF381"/>
  <c r="T381"/>
  <c r="T380"/>
  <c r="R381"/>
  <c r="R380"/>
  <c r="P381"/>
  <c r="P380"/>
  <c r="BK381"/>
  <c r="BK380"/>
  <c r="J380"/>
  <c r="J381"/>
  <c r="BE381"/>
  <c r="J71"/>
  <c r="BI377"/>
  <c r="BH377"/>
  <c r="BG377"/>
  <c r="BF377"/>
  <c r="T377"/>
  <c r="T376"/>
  <c r="R377"/>
  <c r="R376"/>
  <c r="P377"/>
  <c r="P376"/>
  <c r="BK377"/>
  <c r="BK376"/>
  <c r="J376"/>
  <c r="J377"/>
  <c r="BE377"/>
  <c r="J70"/>
  <c r="BI374"/>
  <c r="BH374"/>
  <c r="BG374"/>
  <c r="BF374"/>
  <c r="T374"/>
  <c r="R374"/>
  <c r="P374"/>
  <c r="BK374"/>
  <c r="J374"/>
  <c r="BE374"/>
  <c r="BI371"/>
  <c r="BH371"/>
  <c r="BG371"/>
  <c r="BF371"/>
  <c r="T371"/>
  <c r="R371"/>
  <c r="P371"/>
  <c r="BK371"/>
  <c r="J371"/>
  <c r="BE371"/>
  <c r="BI368"/>
  <c r="BH368"/>
  <c r="BG368"/>
  <c r="BF368"/>
  <c r="T368"/>
  <c r="R368"/>
  <c r="P368"/>
  <c r="BK368"/>
  <c r="J368"/>
  <c r="BE368"/>
  <c r="BI364"/>
  <c r="BH364"/>
  <c r="BG364"/>
  <c r="BF364"/>
  <c r="T364"/>
  <c r="T363"/>
  <c r="R364"/>
  <c r="R363"/>
  <c r="P364"/>
  <c r="P363"/>
  <c r="BK364"/>
  <c r="BK363"/>
  <c r="J363"/>
  <c r="J364"/>
  <c r="BE364"/>
  <c r="J69"/>
  <c r="BI361"/>
  <c r="BH361"/>
  <c r="BG361"/>
  <c r="BF361"/>
  <c r="T361"/>
  <c r="R361"/>
  <c r="P361"/>
  <c r="BK361"/>
  <c r="J361"/>
  <c r="BE361"/>
  <c r="BI357"/>
  <c r="BH357"/>
  <c r="BG357"/>
  <c r="BF357"/>
  <c r="T357"/>
  <c r="R357"/>
  <c r="P357"/>
  <c r="BK357"/>
  <c r="J357"/>
  <c r="BE357"/>
  <c r="BI353"/>
  <c r="BH353"/>
  <c r="BG353"/>
  <c r="BF353"/>
  <c r="T353"/>
  <c r="R353"/>
  <c r="P353"/>
  <c r="BK353"/>
  <c r="J353"/>
  <c r="BE353"/>
  <c r="BI350"/>
  <c r="BH350"/>
  <c r="BG350"/>
  <c r="BF350"/>
  <c r="T350"/>
  <c r="R350"/>
  <c r="P350"/>
  <c r="BK350"/>
  <c r="J350"/>
  <c r="BE350"/>
  <c r="BI346"/>
  <c r="BH346"/>
  <c r="BG346"/>
  <c r="BF346"/>
  <c r="T346"/>
  <c r="R346"/>
  <c r="P346"/>
  <c r="BK346"/>
  <c r="J346"/>
  <c r="BE346"/>
  <c r="BI342"/>
  <c r="BH342"/>
  <c r="BG342"/>
  <c r="BF342"/>
  <c r="T342"/>
  <c r="T341"/>
  <c r="R342"/>
  <c r="R341"/>
  <c r="P342"/>
  <c r="P341"/>
  <c r="BK342"/>
  <c r="BK341"/>
  <c r="J341"/>
  <c r="J342"/>
  <c r="BE342"/>
  <c r="J68"/>
  <c r="BI338"/>
  <c r="BH338"/>
  <c r="BG338"/>
  <c r="BF338"/>
  <c r="T338"/>
  <c r="T337"/>
  <c r="R338"/>
  <c r="R337"/>
  <c r="P338"/>
  <c r="P337"/>
  <c r="BK338"/>
  <c r="BK337"/>
  <c r="J337"/>
  <c r="J338"/>
  <c r="BE338"/>
  <c r="J67"/>
  <c r="BI333"/>
  <c r="BH333"/>
  <c r="BG333"/>
  <c r="BF333"/>
  <c r="T333"/>
  <c r="R333"/>
  <c r="P333"/>
  <c r="BK333"/>
  <c r="J333"/>
  <c r="BE333"/>
  <c r="BI329"/>
  <c r="BH329"/>
  <c r="BG329"/>
  <c r="BF329"/>
  <c r="T329"/>
  <c r="R329"/>
  <c r="P329"/>
  <c r="BK329"/>
  <c r="J329"/>
  <c r="BE329"/>
  <c r="BI325"/>
  <c r="BH325"/>
  <c r="BG325"/>
  <c r="BF325"/>
  <c r="T325"/>
  <c r="R325"/>
  <c r="P325"/>
  <c r="BK325"/>
  <c r="J325"/>
  <c r="BE325"/>
  <c r="BI321"/>
  <c r="BH321"/>
  <c r="BG321"/>
  <c r="BF321"/>
  <c r="T321"/>
  <c r="R321"/>
  <c r="P321"/>
  <c r="BK321"/>
  <c r="J321"/>
  <c r="BE321"/>
  <c r="BI319"/>
  <c r="BH319"/>
  <c r="BG319"/>
  <c r="BF319"/>
  <c r="T319"/>
  <c r="R319"/>
  <c r="P319"/>
  <c r="BK319"/>
  <c r="J319"/>
  <c r="BE319"/>
  <c r="BI315"/>
  <c r="BH315"/>
  <c r="BG315"/>
  <c r="BF315"/>
  <c r="T315"/>
  <c r="R315"/>
  <c r="P315"/>
  <c r="BK315"/>
  <c r="J315"/>
  <c r="BE315"/>
  <c r="BI311"/>
  <c r="BH311"/>
  <c r="BG311"/>
  <c r="BF311"/>
  <c r="T311"/>
  <c r="T310"/>
  <c r="R311"/>
  <c r="R310"/>
  <c r="P311"/>
  <c r="P310"/>
  <c r="BK311"/>
  <c r="BK310"/>
  <c r="J310"/>
  <c r="J311"/>
  <c r="BE311"/>
  <c r="J66"/>
  <c r="BI306"/>
  <c r="BH306"/>
  <c r="BG306"/>
  <c r="BF306"/>
  <c r="T306"/>
  <c r="R306"/>
  <c r="P306"/>
  <c r="BK306"/>
  <c r="J306"/>
  <c r="BE306"/>
  <c r="BI302"/>
  <c r="BH302"/>
  <c r="BG302"/>
  <c r="BF302"/>
  <c r="T302"/>
  <c r="R302"/>
  <c r="P302"/>
  <c r="BK302"/>
  <c r="J302"/>
  <c r="BE302"/>
  <c r="BI298"/>
  <c r="BH298"/>
  <c r="BG298"/>
  <c r="BF298"/>
  <c r="T298"/>
  <c r="R298"/>
  <c r="P298"/>
  <c r="BK298"/>
  <c r="J298"/>
  <c r="BE298"/>
  <c r="BI294"/>
  <c r="BH294"/>
  <c r="BG294"/>
  <c r="BF294"/>
  <c r="T294"/>
  <c r="R294"/>
  <c r="P294"/>
  <c r="BK294"/>
  <c r="J294"/>
  <c r="BE294"/>
  <c r="BI290"/>
  <c r="BH290"/>
  <c r="BG290"/>
  <c r="BF290"/>
  <c r="T290"/>
  <c r="T289"/>
  <c r="R290"/>
  <c r="R289"/>
  <c r="P290"/>
  <c r="P289"/>
  <c r="BK290"/>
  <c r="BK289"/>
  <c r="J289"/>
  <c r="J290"/>
  <c r="BE290"/>
  <c r="J65"/>
  <c r="BI285"/>
  <c r="BH285"/>
  <c r="BG285"/>
  <c r="BF285"/>
  <c r="T285"/>
  <c r="T284"/>
  <c r="T283"/>
  <c r="R285"/>
  <c r="R284"/>
  <c r="R283"/>
  <c r="P285"/>
  <c r="P284"/>
  <c r="P283"/>
  <c r="BK285"/>
  <c r="BK284"/>
  <c r="J284"/>
  <c r="BK283"/>
  <c r="J283"/>
  <c r="J285"/>
  <c r="BE285"/>
  <c r="J64"/>
  <c r="J63"/>
  <c r="BI280"/>
  <c r="BH280"/>
  <c r="BG280"/>
  <c r="BF280"/>
  <c r="T280"/>
  <c r="R280"/>
  <c r="P280"/>
  <c r="BK280"/>
  <c r="J280"/>
  <c r="BE280"/>
  <c r="BI278"/>
  <c r="BH278"/>
  <c r="BG278"/>
  <c r="BF278"/>
  <c r="T278"/>
  <c r="R278"/>
  <c r="P278"/>
  <c r="BK278"/>
  <c r="J278"/>
  <c r="BE278"/>
  <c r="BI276"/>
  <c r="BH276"/>
  <c r="BG276"/>
  <c r="BF276"/>
  <c r="T276"/>
  <c r="T275"/>
  <c r="R276"/>
  <c r="R275"/>
  <c r="P276"/>
  <c r="P275"/>
  <c r="BK276"/>
  <c r="BK275"/>
  <c r="J275"/>
  <c r="J276"/>
  <c r="BE276"/>
  <c r="J62"/>
  <c r="BI272"/>
  <c r="BH272"/>
  <c r="BG272"/>
  <c r="BF272"/>
  <c r="T272"/>
  <c r="R272"/>
  <c r="P272"/>
  <c r="BK272"/>
  <c r="J272"/>
  <c r="BE272"/>
  <c r="BI269"/>
  <c r="BH269"/>
  <c r="BG269"/>
  <c r="BF269"/>
  <c r="T269"/>
  <c r="R269"/>
  <c r="P269"/>
  <c r="BK269"/>
  <c r="J269"/>
  <c r="BE269"/>
  <c r="BI267"/>
  <c r="BH267"/>
  <c r="BG267"/>
  <c r="BF267"/>
  <c r="T267"/>
  <c r="R267"/>
  <c r="P267"/>
  <c r="BK267"/>
  <c r="J267"/>
  <c r="BE267"/>
  <c r="BI265"/>
  <c r="BH265"/>
  <c r="BG265"/>
  <c r="BF265"/>
  <c r="T265"/>
  <c r="T264"/>
  <c r="R265"/>
  <c r="R264"/>
  <c r="P265"/>
  <c r="P264"/>
  <c r="BK265"/>
  <c r="BK264"/>
  <c r="J264"/>
  <c r="J265"/>
  <c r="BE265"/>
  <c r="J61"/>
  <c r="BI257"/>
  <c r="BH257"/>
  <c r="BG257"/>
  <c r="BF257"/>
  <c r="T257"/>
  <c r="R257"/>
  <c r="P257"/>
  <c r="BK257"/>
  <c r="J257"/>
  <c r="BE257"/>
  <c r="BI247"/>
  <c r="BH247"/>
  <c r="BG247"/>
  <c r="BF247"/>
  <c r="T247"/>
  <c r="R247"/>
  <c r="P247"/>
  <c r="BK247"/>
  <c r="J247"/>
  <c r="BE247"/>
  <c r="BI240"/>
  <c r="BH240"/>
  <c r="BG240"/>
  <c r="BF240"/>
  <c r="T240"/>
  <c r="R240"/>
  <c r="P240"/>
  <c r="BK240"/>
  <c r="J240"/>
  <c r="BE240"/>
  <c r="BI234"/>
  <c r="BH234"/>
  <c r="BG234"/>
  <c r="BF234"/>
  <c r="T234"/>
  <c r="R234"/>
  <c r="P234"/>
  <c r="BK234"/>
  <c r="J234"/>
  <c r="BE234"/>
  <c r="BI230"/>
  <c r="BH230"/>
  <c r="BG230"/>
  <c r="BF230"/>
  <c r="T230"/>
  <c r="R230"/>
  <c r="P230"/>
  <c r="BK230"/>
  <c r="J230"/>
  <c r="BE230"/>
  <c r="BI225"/>
  <c r="BH225"/>
  <c r="BG225"/>
  <c r="BF225"/>
  <c r="T225"/>
  <c r="R225"/>
  <c r="P225"/>
  <c r="BK225"/>
  <c r="J225"/>
  <c r="BE225"/>
  <c r="BI221"/>
  <c r="BH221"/>
  <c r="BG221"/>
  <c r="BF221"/>
  <c r="T221"/>
  <c r="R221"/>
  <c r="P221"/>
  <c r="BK221"/>
  <c r="J221"/>
  <c r="BE221"/>
  <c r="BI219"/>
  <c r="BH219"/>
  <c r="BG219"/>
  <c r="BF219"/>
  <c r="T219"/>
  <c r="R219"/>
  <c r="P219"/>
  <c r="BK219"/>
  <c r="J219"/>
  <c r="BE219"/>
  <c r="BI214"/>
  <c r="BH214"/>
  <c r="BG214"/>
  <c r="BF214"/>
  <c r="T214"/>
  <c r="R214"/>
  <c r="P214"/>
  <c r="BK214"/>
  <c r="J214"/>
  <c r="BE214"/>
  <c r="BI206"/>
  <c r="BH206"/>
  <c r="BG206"/>
  <c r="BF206"/>
  <c r="T206"/>
  <c r="R206"/>
  <c r="P206"/>
  <c r="BK206"/>
  <c r="J206"/>
  <c r="BE206"/>
  <c r="BI203"/>
  <c r="BH203"/>
  <c r="BG203"/>
  <c r="BF203"/>
  <c r="T203"/>
  <c r="R203"/>
  <c r="P203"/>
  <c r="BK203"/>
  <c r="J203"/>
  <c r="BE203"/>
  <c r="BI200"/>
  <c r="BH200"/>
  <c r="BG200"/>
  <c r="BF200"/>
  <c r="T200"/>
  <c r="T199"/>
  <c r="R200"/>
  <c r="R199"/>
  <c r="P200"/>
  <c r="P199"/>
  <c r="BK200"/>
  <c r="BK199"/>
  <c r="J199"/>
  <c r="J200"/>
  <c r="BE200"/>
  <c r="J60"/>
  <c r="BI196"/>
  <c r="BH196"/>
  <c r="BG196"/>
  <c r="BF196"/>
  <c r="T196"/>
  <c r="R196"/>
  <c r="P196"/>
  <c r="BK196"/>
  <c r="J196"/>
  <c r="BE196"/>
  <c r="BI192"/>
  <c r="BH192"/>
  <c r="BG192"/>
  <c r="BF192"/>
  <c r="T192"/>
  <c r="R192"/>
  <c r="P192"/>
  <c r="BK192"/>
  <c r="J192"/>
  <c r="BE192"/>
  <c r="BI189"/>
  <c r="BH189"/>
  <c r="BG189"/>
  <c r="BF189"/>
  <c r="T189"/>
  <c r="R189"/>
  <c r="P189"/>
  <c r="BK189"/>
  <c r="J189"/>
  <c r="BE189"/>
  <c r="BI186"/>
  <c r="BH186"/>
  <c r="BG186"/>
  <c r="BF186"/>
  <c r="T186"/>
  <c r="R186"/>
  <c r="P186"/>
  <c r="BK186"/>
  <c r="J186"/>
  <c r="BE186"/>
  <c r="BI182"/>
  <c r="BH182"/>
  <c r="BG182"/>
  <c r="BF182"/>
  <c r="T182"/>
  <c r="R182"/>
  <c r="P182"/>
  <c r="BK182"/>
  <c r="J182"/>
  <c r="BE182"/>
  <c r="BI178"/>
  <c r="BH178"/>
  <c r="BG178"/>
  <c r="BF178"/>
  <c r="T178"/>
  <c r="R178"/>
  <c r="P178"/>
  <c r="BK178"/>
  <c r="J178"/>
  <c r="BE178"/>
  <c r="BI172"/>
  <c r="BH172"/>
  <c r="BG172"/>
  <c r="BF172"/>
  <c r="T172"/>
  <c r="R172"/>
  <c r="P172"/>
  <c r="BK172"/>
  <c r="J172"/>
  <c r="BE172"/>
  <c r="BI168"/>
  <c r="BH168"/>
  <c r="BG168"/>
  <c r="BF168"/>
  <c r="T168"/>
  <c r="R168"/>
  <c r="P168"/>
  <c r="BK168"/>
  <c r="J168"/>
  <c r="BE168"/>
  <c r="BI160"/>
  <c r="BH160"/>
  <c r="BG160"/>
  <c r="BF160"/>
  <c r="T160"/>
  <c r="R160"/>
  <c r="P160"/>
  <c r="BK160"/>
  <c r="J160"/>
  <c r="BE160"/>
  <c r="BI149"/>
  <c r="BH149"/>
  <c r="BG149"/>
  <c r="BF149"/>
  <c r="T149"/>
  <c r="R149"/>
  <c r="P149"/>
  <c r="BK149"/>
  <c r="J149"/>
  <c r="BE149"/>
  <c r="BI138"/>
  <c r="BH138"/>
  <c r="BG138"/>
  <c r="BF138"/>
  <c r="T138"/>
  <c r="R138"/>
  <c r="P138"/>
  <c r="BK138"/>
  <c r="J138"/>
  <c r="BE138"/>
  <c r="BI128"/>
  <c r="BH128"/>
  <c r="BG128"/>
  <c r="BF128"/>
  <c r="T128"/>
  <c r="R128"/>
  <c r="P128"/>
  <c r="BK128"/>
  <c r="J128"/>
  <c r="BE128"/>
  <c r="BI121"/>
  <c r="BH121"/>
  <c r="BG121"/>
  <c r="BF121"/>
  <c r="T121"/>
  <c r="T120"/>
  <c r="R121"/>
  <c r="R120"/>
  <c r="P121"/>
  <c r="P120"/>
  <c r="BK121"/>
  <c r="BK120"/>
  <c r="J120"/>
  <c r="J121"/>
  <c r="BE121"/>
  <c r="J59"/>
  <c r="BI113"/>
  <c r="BH113"/>
  <c r="BG113"/>
  <c r="BF113"/>
  <c r="T113"/>
  <c r="R113"/>
  <c r="P113"/>
  <c r="BK113"/>
  <c r="J113"/>
  <c r="BE113"/>
  <c r="BI111"/>
  <c r="BH111"/>
  <c r="BG111"/>
  <c r="BF111"/>
  <c r="T111"/>
  <c r="R111"/>
  <c r="P111"/>
  <c r="BK111"/>
  <c r="J111"/>
  <c r="BE111"/>
  <c r="BI107"/>
  <c r="F34"/>
  <c i="1" r="BD55"/>
  <c i="5" r="BH107"/>
  <c r="F33"/>
  <c i="1" r="BC55"/>
  <c i="5" r="BG107"/>
  <c r="F32"/>
  <c i="1" r="BB55"/>
  <c i="5" r="BF107"/>
  <c r="J31"/>
  <c i="1" r="AW55"/>
  <c i="5" r="F31"/>
  <c i="1" r="BA55"/>
  <c i="5" r="T107"/>
  <c r="T106"/>
  <c r="T105"/>
  <c r="T104"/>
  <c r="R107"/>
  <c r="R106"/>
  <c r="R105"/>
  <c r="R104"/>
  <c r="P107"/>
  <c r="P106"/>
  <c r="P105"/>
  <c r="P104"/>
  <c i="1" r="AU55"/>
  <c i="5" r="BK107"/>
  <c r="BK106"/>
  <c r="J106"/>
  <c r="BK105"/>
  <c r="J105"/>
  <c r="BK104"/>
  <c r="J104"/>
  <c r="J56"/>
  <c r="J27"/>
  <c i="1" r="AG55"/>
  <c i="5" r="J107"/>
  <c r="BE107"/>
  <c r="J30"/>
  <c i="1" r="AV55"/>
  <c i="5" r="F30"/>
  <c i="1" r="AZ55"/>
  <c i="5" r="J58"/>
  <c r="J57"/>
  <c r="J100"/>
  <c r="F100"/>
  <c r="F98"/>
  <c r="E96"/>
  <c r="J51"/>
  <c r="F51"/>
  <c r="F49"/>
  <c r="E47"/>
  <c r="J36"/>
  <c r="J18"/>
  <c r="E18"/>
  <c r="F101"/>
  <c r="F52"/>
  <c r="J17"/>
  <c r="J12"/>
  <c r="J98"/>
  <c r="J49"/>
  <c r="E7"/>
  <c r="E94"/>
  <c r="E45"/>
  <c i="1" r="AY54"/>
  <c r="AX54"/>
  <c i="4" r="BI596"/>
  <c r="BH596"/>
  <c r="BG596"/>
  <c r="BF596"/>
  <c r="T596"/>
  <c r="R596"/>
  <c r="P596"/>
  <c r="BK596"/>
  <c r="J596"/>
  <c r="BE596"/>
  <c r="BI594"/>
  <c r="BH594"/>
  <c r="BG594"/>
  <c r="BF594"/>
  <c r="T594"/>
  <c r="R594"/>
  <c r="P594"/>
  <c r="BK594"/>
  <c r="J594"/>
  <c r="BE594"/>
  <c r="BI592"/>
  <c r="BH592"/>
  <c r="BG592"/>
  <c r="BF592"/>
  <c r="T592"/>
  <c r="T591"/>
  <c r="R592"/>
  <c r="R591"/>
  <c r="P592"/>
  <c r="P591"/>
  <c r="BK592"/>
  <c r="BK591"/>
  <c r="J591"/>
  <c r="J592"/>
  <c r="BE592"/>
  <c r="J78"/>
  <c r="BI589"/>
  <c r="BH589"/>
  <c r="BG589"/>
  <c r="BF589"/>
  <c r="T589"/>
  <c r="T588"/>
  <c r="T587"/>
  <c r="R589"/>
  <c r="R588"/>
  <c r="R587"/>
  <c r="P589"/>
  <c r="P588"/>
  <c r="P587"/>
  <c r="BK589"/>
  <c r="BK588"/>
  <c r="J588"/>
  <c r="BK587"/>
  <c r="J587"/>
  <c r="J589"/>
  <c r="BE589"/>
  <c r="J77"/>
  <c r="J76"/>
  <c r="BI576"/>
  <c r="BH576"/>
  <c r="BG576"/>
  <c r="BF576"/>
  <c r="T576"/>
  <c r="R576"/>
  <c r="P576"/>
  <c r="BK576"/>
  <c r="J576"/>
  <c r="BE576"/>
  <c r="BI565"/>
  <c r="BH565"/>
  <c r="BG565"/>
  <c r="BF565"/>
  <c r="T565"/>
  <c r="R565"/>
  <c r="P565"/>
  <c r="BK565"/>
  <c r="J565"/>
  <c r="BE565"/>
  <c r="BI560"/>
  <c r="BH560"/>
  <c r="BG560"/>
  <c r="BF560"/>
  <c r="T560"/>
  <c r="T559"/>
  <c r="R560"/>
  <c r="R559"/>
  <c r="P560"/>
  <c r="P559"/>
  <c r="BK560"/>
  <c r="BK559"/>
  <c r="J559"/>
  <c r="J560"/>
  <c r="BE560"/>
  <c r="J75"/>
  <c r="BI554"/>
  <c r="BH554"/>
  <c r="BG554"/>
  <c r="BF554"/>
  <c r="T554"/>
  <c r="R554"/>
  <c r="P554"/>
  <c r="BK554"/>
  <c r="J554"/>
  <c r="BE554"/>
  <c r="BI549"/>
  <c r="BH549"/>
  <c r="BG549"/>
  <c r="BF549"/>
  <c r="T549"/>
  <c r="T548"/>
  <c r="R549"/>
  <c r="R548"/>
  <c r="P549"/>
  <c r="P548"/>
  <c r="BK549"/>
  <c r="BK548"/>
  <c r="J548"/>
  <c r="J549"/>
  <c r="BE549"/>
  <c r="J74"/>
  <c r="BI545"/>
  <c r="BH545"/>
  <c r="BG545"/>
  <c r="BF545"/>
  <c r="T545"/>
  <c r="R545"/>
  <c r="P545"/>
  <c r="BK545"/>
  <c r="J545"/>
  <c r="BE545"/>
  <c r="BI543"/>
  <c r="BH543"/>
  <c r="BG543"/>
  <c r="BF543"/>
  <c r="T543"/>
  <c r="R543"/>
  <c r="P543"/>
  <c r="BK543"/>
  <c r="J543"/>
  <c r="BE543"/>
  <c r="BI541"/>
  <c r="BH541"/>
  <c r="BG541"/>
  <c r="BF541"/>
  <c r="T541"/>
  <c r="R541"/>
  <c r="P541"/>
  <c r="BK541"/>
  <c r="J541"/>
  <c r="BE541"/>
  <c r="BI535"/>
  <c r="BH535"/>
  <c r="BG535"/>
  <c r="BF535"/>
  <c r="T535"/>
  <c r="R535"/>
  <c r="P535"/>
  <c r="BK535"/>
  <c r="J535"/>
  <c r="BE535"/>
  <c r="BI526"/>
  <c r="BH526"/>
  <c r="BG526"/>
  <c r="BF526"/>
  <c r="T526"/>
  <c r="R526"/>
  <c r="P526"/>
  <c r="BK526"/>
  <c r="J526"/>
  <c r="BE526"/>
  <c r="BI518"/>
  <c r="BH518"/>
  <c r="BG518"/>
  <c r="BF518"/>
  <c r="T518"/>
  <c r="R518"/>
  <c r="P518"/>
  <c r="BK518"/>
  <c r="J518"/>
  <c r="BE518"/>
  <c r="BI509"/>
  <c r="BH509"/>
  <c r="BG509"/>
  <c r="BF509"/>
  <c r="T509"/>
  <c r="R509"/>
  <c r="P509"/>
  <c r="BK509"/>
  <c r="J509"/>
  <c r="BE509"/>
  <c r="BI501"/>
  <c r="BH501"/>
  <c r="BG501"/>
  <c r="BF501"/>
  <c r="T501"/>
  <c r="R501"/>
  <c r="P501"/>
  <c r="BK501"/>
  <c r="J501"/>
  <c r="BE501"/>
  <c r="BI494"/>
  <c r="BH494"/>
  <c r="BG494"/>
  <c r="BF494"/>
  <c r="T494"/>
  <c r="T493"/>
  <c r="R494"/>
  <c r="R493"/>
  <c r="P494"/>
  <c r="P493"/>
  <c r="BK494"/>
  <c r="BK493"/>
  <c r="J493"/>
  <c r="J494"/>
  <c r="BE494"/>
  <c r="J73"/>
  <c r="BI487"/>
  <c r="BH487"/>
  <c r="BG487"/>
  <c r="BF487"/>
  <c r="T487"/>
  <c r="R487"/>
  <c r="P487"/>
  <c r="BK487"/>
  <c r="J487"/>
  <c r="BE487"/>
  <c r="BI481"/>
  <c r="BH481"/>
  <c r="BG481"/>
  <c r="BF481"/>
  <c r="T481"/>
  <c r="R481"/>
  <c r="P481"/>
  <c r="BK481"/>
  <c r="J481"/>
  <c r="BE481"/>
  <c r="BI475"/>
  <c r="BH475"/>
  <c r="BG475"/>
  <c r="BF475"/>
  <c r="T475"/>
  <c r="T474"/>
  <c r="R475"/>
  <c r="R474"/>
  <c r="P475"/>
  <c r="P474"/>
  <c r="BK475"/>
  <c r="BK474"/>
  <c r="J474"/>
  <c r="J475"/>
  <c r="BE475"/>
  <c r="J72"/>
  <c r="BI471"/>
  <c r="BH471"/>
  <c r="BG471"/>
  <c r="BF471"/>
  <c r="T471"/>
  <c r="R471"/>
  <c r="P471"/>
  <c r="BK471"/>
  <c r="J471"/>
  <c r="BE471"/>
  <c r="BI469"/>
  <c r="BH469"/>
  <c r="BG469"/>
  <c r="BF469"/>
  <c r="T469"/>
  <c r="R469"/>
  <c r="P469"/>
  <c r="BK469"/>
  <c r="J469"/>
  <c r="BE469"/>
  <c r="BI467"/>
  <c r="BH467"/>
  <c r="BG467"/>
  <c r="BF467"/>
  <c r="T467"/>
  <c r="R467"/>
  <c r="P467"/>
  <c r="BK467"/>
  <c r="J467"/>
  <c r="BE467"/>
  <c r="BI462"/>
  <c r="BH462"/>
  <c r="BG462"/>
  <c r="BF462"/>
  <c r="T462"/>
  <c r="R462"/>
  <c r="P462"/>
  <c r="BK462"/>
  <c r="J462"/>
  <c r="BE462"/>
  <c r="BI458"/>
  <c r="BH458"/>
  <c r="BG458"/>
  <c r="BF458"/>
  <c r="T458"/>
  <c r="R458"/>
  <c r="P458"/>
  <c r="BK458"/>
  <c r="J458"/>
  <c r="BE458"/>
  <c r="BI454"/>
  <c r="BH454"/>
  <c r="BG454"/>
  <c r="BF454"/>
  <c r="T454"/>
  <c r="R454"/>
  <c r="P454"/>
  <c r="BK454"/>
  <c r="J454"/>
  <c r="BE454"/>
  <c r="BI450"/>
  <c r="BH450"/>
  <c r="BG450"/>
  <c r="BF450"/>
  <c r="T450"/>
  <c r="R450"/>
  <c r="P450"/>
  <c r="BK450"/>
  <c r="J450"/>
  <c r="BE450"/>
  <c r="BI446"/>
  <c r="BH446"/>
  <c r="BG446"/>
  <c r="BF446"/>
  <c r="T446"/>
  <c r="R446"/>
  <c r="P446"/>
  <c r="BK446"/>
  <c r="J446"/>
  <c r="BE446"/>
  <c r="BI442"/>
  <c r="BH442"/>
  <c r="BG442"/>
  <c r="BF442"/>
  <c r="T442"/>
  <c r="R442"/>
  <c r="P442"/>
  <c r="BK442"/>
  <c r="J442"/>
  <c r="BE442"/>
  <c r="BI438"/>
  <c r="BH438"/>
  <c r="BG438"/>
  <c r="BF438"/>
  <c r="T438"/>
  <c r="R438"/>
  <c r="P438"/>
  <c r="BK438"/>
  <c r="J438"/>
  <c r="BE438"/>
  <c r="BI432"/>
  <c r="BH432"/>
  <c r="BG432"/>
  <c r="BF432"/>
  <c r="T432"/>
  <c r="R432"/>
  <c r="P432"/>
  <c r="BK432"/>
  <c r="J432"/>
  <c r="BE432"/>
  <c r="BI429"/>
  <c r="BH429"/>
  <c r="BG429"/>
  <c r="BF429"/>
  <c r="T429"/>
  <c r="R429"/>
  <c r="P429"/>
  <c r="BK429"/>
  <c r="J429"/>
  <c r="BE429"/>
  <c r="BI425"/>
  <c r="BH425"/>
  <c r="BG425"/>
  <c r="BF425"/>
  <c r="T425"/>
  <c r="R425"/>
  <c r="P425"/>
  <c r="BK425"/>
  <c r="J425"/>
  <c r="BE425"/>
  <c r="BI422"/>
  <c r="BH422"/>
  <c r="BG422"/>
  <c r="BF422"/>
  <c r="T422"/>
  <c r="R422"/>
  <c r="P422"/>
  <c r="BK422"/>
  <c r="J422"/>
  <c r="BE422"/>
  <c r="BI419"/>
  <c r="BH419"/>
  <c r="BG419"/>
  <c r="BF419"/>
  <c r="T419"/>
  <c r="R419"/>
  <c r="P419"/>
  <c r="BK419"/>
  <c r="J419"/>
  <c r="BE419"/>
  <c r="BI416"/>
  <c r="BH416"/>
  <c r="BG416"/>
  <c r="BF416"/>
  <c r="T416"/>
  <c r="R416"/>
  <c r="P416"/>
  <c r="BK416"/>
  <c r="J416"/>
  <c r="BE416"/>
  <c r="BI413"/>
  <c r="BH413"/>
  <c r="BG413"/>
  <c r="BF413"/>
  <c r="T413"/>
  <c r="R413"/>
  <c r="P413"/>
  <c r="BK413"/>
  <c r="J413"/>
  <c r="BE413"/>
  <c r="BI410"/>
  <c r="BH410"/>
  <c r="BG410"/>
  <c r="BF410"/>
  <c r="T410"/>
  <c r="T409"/>
  <c r="R410"/>
  <c r="R409"/>
  <c r="P410"/>
  <c r="P409"/>
  <c r="BK410"/>
  <c r="BK409"/>
  <c r="J409"/>
  <c r="J410"/>
  <c r="BE410"/>
  <c r="J71"/>
  <c r="BI406"/>
  <c r="BH406"/>
  <c r="BG406"/>
  <c r="BF406"/>
  <c r="T406"/>
  <c r="R406"/>
  <c r="P406"/>
  <c r="BK406"/>
  <c r="J406"/>
  <c r="BE406"/>
  <c r="BI403"/>
  <c r="BH403"/>
  <c r="BG403"/>
  <c r="BF403"/>
  <c r="T403"/>
  <c r="R403"/>
  <c r="P403"/>
  <c r="BK403"/>
  <c r="J403"/>
  <c r="BE403"/>
  <c r="BI400"/>
  <c r="BH400"/>
  <c r="BG400"/>
  <c r="BF400"/>
  <c r="T400"/>
  <c r="R400"/>
  <c r="P400"/>
  <c r="BK400"/>
  <c r="J400"/>
  <c r="BE400"/>
  <c r="BI397"/>
  <c r="BH397"/>
  <c r="BG397"/>
  <c r="BF397"/>
  <c r="T397"/>
  <c r="T396"/>
  <c r="R397"/>
  <c r="R396"/>
  <c r="P397"/>
  <c r="P396"/>
  <c r="BK397"/>
  <c r="BK396"/>
  <c r="J396"/>
  <c r="J397"/>
  <c r="BE397"/>
  <c r="J70"/>
  <c r="BI392"/>
  <c r="BH392"/>
  <c r="BG392"/>
  <c r="BF392"/>
  <c r="T392"/>
  <c r="R392"/>
  <c r="P392"/>
  <c r="BK392"/>
  <c r="J392"/>
  <c r="BE392"/>
  <c r="BI385"/>
  <c r="BH385"/>
  <c r="BG385"/>
  <c r="BF385"/>
  <c r="T385"/>
  <c r="R385"/>
  <c r="P385"/>
  <c r="BK385"/>
  <c r="J385"/>
  <c r="BE385"/>
  <c r="BI378"/>
  <c r="BH378"/>
  <c r="BG378"/>
  <c r="BF378"/>
  <c r="T378"/>
  <c r="R378"/>
  <c r="P378"/>
  <c r="BK378"/>
  <c r="J378"/>
  <c r="BE378"/>
  <c r="BI366"/>
  <c r="BH366"/>
  <c r="BG366"/>
  <c r="BF366"/>
  <c r="T366"/>
  <c r="R366"/>
  <c r="P366"/>
  <c r="BK366"/>
  <c r="J366"/>
  <c r="BE366"/>
  <c r="BI363"/>
  <c r="BH363"/>
  <c r="BG363"/>
  <c r="BF363"/>
  <c r="T363"/>
  <c r="R363"/>
  <c r="P363"/>
  <c r="BK363"/>
  <c r="J363"/>
  <c r="BE363"/>
  <c r="BI360"/>
  <c r="BH360"/>
  <c r="BG360"/>
  <c r="BF360"/>
  <c r="T360"/>
  <c r="R360"/>
  <c r="P360"/>
  <c r="BK360"/>
  <c r="J360"/>
  <c r="BE360"/>
  <c r="BI356"/>
  <c r="BH356"/>
  <c r="BG356"/>
  <c r="BF356"/>
  <c r="T356"/>
  <c r="T355"/>
  <c r="R356"/>
  <c r="R355"/>
  <c r="P356"/>
  <c r="P355"/>
  <c r="BK356"/>
  <c r="BK355"/>
  <c r="J355"/>
  <c r="J356"/>
  <c r="BE356"/>
  <c r="J69"/>
  <c r="BI352"/>
  <c r="BH352"/>
  <c r="BG352"/>
  <c r="BF352"/>
  <c r="T352"/>
  <c r="R352"/>
  <c r="P352"/>
  <c r="BK352"/>
  <c r="J352"/>
  <c r="BE352"/>
  <c r="BI350"/>
  <c r="BH350"/>
  <c r="BG350"/>
  <c r="BF350"/>
  <c r="T350"/>
  <c r="R350"/>
  <c r="P350"/>
  <c r="BK350"/>
  <c r="J350"/>
  <c r="BE350"/>
  <c r="BI348"/>
  <c r="BH348"/>
  <c r="BG348"/>
  <c r="BF348"/>
  <c r="T348"/>
  <c r="R348"/>
  <c r="P348"/>
  <c r="BK348"/>
  <c r="J348"/>
  <c r="BE348"/>
  <c r="BI344"/>
  <c r="BH344"/>
  <c r="BG344"/>
  <c r="BF344"/>
  <c r="T344"/>
  <c r="R344"/>
  <c r="P344"/>
  <c r="BK344"/>
  <c r="J344"/>
  <c r="BE344"/>
  <c r="BI338"/>
  <c r="BH338"/>
  <c r="BG338"/>
  <c r="BF338"/>
  <c r="T338"/>
  <c r="R338"/>
  <c r="P338"/>
  <c r="BK338"/>
  <c r="J338"/>
  <c r="BE338"/>
  <c r="BI332"/>
  <c r="BH332"/>
  <c r="BG332"/>
  <c r="BF332"/>
  <c r="T332"/>
  <c r="R332"/>
  <c r="P332"/>
  <c r="BK332"/>
  <c r="J332"/>
  <c r="BE332"/>
  <c r="BI325"/>
  <c r="BH325"/>
  <c r="BG325"/>
  <c r="BF325"/>
  <c r="T325"/>
  <c r="R325"/>
  <c r="P325"/>
  <c r="BK325"/>
  <c r="J325"/>
  <c r="BE325"/>
  <c r="BI319"/>
  <c r="BH319"/>
  <c r="BG319"/>
  <c r="BF319"/>
  <c r="T319"/>
  <c r="R319"/>
  <c r="P319"/>
  <c r="BK319"/>
  <c r="J319"/>
  <c r="BE319"/>
  <c r="BI313"/>
  <c r="BH313"/>
  <c r="BG313"/>
  <c r="BF313"/>
  <c r="T313"/>
  <c r="R313"/>
  <c r="P313"/>
  <c r="BK313"/>
  <c r="J313"/>
  <c r="BE313"/>
  <c r="BI307"/>
  <c r="BH307"/>
  <c r="BG307"/>
  <c r="BF307"/>
  <c r="T307"/>
  <c r="R307"/>
  <c r="P307"/>
  <c r="BK307"/>
  <c r="J307"/>
  <c r="BE307"/>
  <c r="BI301"/>
  <c r="BH301"/>
  <c r="BG301"/>
  <c r="BF301"/>
  <c r="T301"/>
  <c r="R301"/>
  <c r="P301"/>
  <c r="BK301"/>
  <c r="J301"/>
  <c r="BE301"/>
  <c r="BI295"/>
  <c r="BH295"/>
  <c r="BG295"/>
  <c r="BF295"/>
  <c r="T295"/>
  <c r="T294"/>
  <c r="R295"/>
  <c r="R294"/>
  <c r="P295"/>
  <c r="P294"/>
  <c r="BK295"/>
  <c r="BK294"/>
  <c r="J294"/>
  <c r="J295"/>
  <c r="BE295"/>
  <c r="J68"/>
  <c r="BI291"/>
  <c r="BH291"/>
  <c r="BG291"/>
  <c r="BF291"/>
  <c r="T291"/>
  <c r="T290"/>
  <c r="R291"/>
  <c r="R290"/>
  <c r="P291"/>
  <c r="P290"/>
  <c r="BK291"/>
  <c r="BK290"/>
  <c r="J290"/>
  <c r="J291"/>
  <c r="BE291"/>
  <c r="J67"/>
  <c r="BI287"/>
  <c r="BH287"/>
  <c r="BG287"/>
  <c r="BF287"/>
  <c r="T287"/>
  <c r="R287"/>
  <c r="P287"/>
  <c r="BK287"/>
  <c r="J287"/>
  <c r="BE287"/>
  <c r="BI284"/>
  <c r="BH284"/>
  <c r="BG284"/>
  <c r="BF284"/>
  <c r="T284"/>
  <c r="T283"/>
  <c r="R284"/>
  <c r="R283"/>
  <c r="P284"/>
  <c r="P283"/>
  <c r="BK284"/>
  <c r="BK283"/>
  <c r="J283"/>
  <c r="J284"/>
  <c r="BE284"/>
  <c r="J66"/>
  <c r="BI279"/>
  <c r="BH279"/>
  <c r="BG279"/>
  <c r="BF279"/>
  <c r="T279"/>
  <c r="R279"/>
  <c r="P279"/>
  <c r="BK279"/>
  <c r="J279"/>
  <c r="BE279"/>
  <c r="BI276"/>
  <c r="BH276"/>
  <c r="BG276"/>
  <c r="BF276"/>
  <c r="T276"/>
  <c r="R276"/>
  <c r="P276"/>
  <c r="BK276"/>
  <c r="J276"/>
  <c r="BE276"/>
  <c r="BI273"/>
  <c r="BH273"/>
  <c r="BG273"/>
  <c r="BF273"/>
  <c r="T273"/>
  <c r="R273"/>
  <c r="P273"/>
  <c r="BK273"/>
  <c r="J273"/>
  <c r="BE273"/>
  <c r="BI270"/>
  <c r="BH270"/>
  <c r="BG270"/>
  <c r="BF270"/>
  <c r="T270"/>
  <c r="T269"/>
  <c r="R270"/>
  <c r="R269"/>
  <c r="P270"/>
  <c r="P269"/>
  <c r="BK270"/>
  <c r="BK269"/>
  <c r="J269"/>
  <c r="J270"/>
  <c r="BE270"/>
  <c r="J65"/>
  <c r="BI266"/>
  <c r="BH266"/>
  <c r="BG266"/>
  <c r="BF266"/>
  <c r="T266"/>
  <c r="T265"/>
  <c r="T264"/>
  <c r="R266"/>
  <c r="R265"/>
  <c r="R264"/>
  <c r="P266"/>
  <c r="P265"/>
  <c r="P264"/>
  <c r="BK266"/>
  <c r="BK265"/>
  <c r="J265"/>
  <c r="BK264"/>
  <c r="J264"/>
  <c r="J266"/>
  <c r="BE266"/>
  <c r="J64"/>
  <c r="J63"/>
  <c r="BI261"/>
  <c r="BH261"/>
  <c r="BG261"/>
  <c r="BF261"/>
  <c r="T261"/>
  <c r="R261"/>
  <c r="P261"/>
  <c r="BK261"/>
  <c r="J261"/>
  <c r="BE261"/>
  <c r="BI259"/>
  <c r="BH259"/>
  <c r="BG259"/>
  <c r="BF259"/>
  <c r="T259"/>
  <c r="R259"/>
  <c r="P259"/>
  <c r="BK259"/>
  <c r="J259"/>
  <c r="BE259"/>
  <c r="BI257"/>
  <c r="BH257"/>
  <c r="BG257"/>
  <c r="BF257"/>
  <c r="T257"/>
  <c r="T256"/>
  <c r="R257"/>
  <c r="R256"/>
  <c r="P257"/>
  <c r="P256"/>
  <c r="BK257"/>
  <c r="BK256"/>
  <c r="J256"/>
  <c r="J257"/>
  <c r="BE257"/>
  <c r="J62"/>
  <c r="BI253"/>
  <c r="BH253"/>
  <c r="BG253"/>
  <c r="BF253"/>
  <c r="T253"/>
  <c r="R253"/>
  <c r="P253"/>
  <c r="BK253"/>
  <c r="J253"/>
  <c r="BE253"/>
  <c r="BI250"/>
  <c r="BH250"/>
  <c r="BG250"/>
  <c r="BF250"/>
  <c r="T250"/>
  <c r="R250"/>
  <c r="P250"/>
  <c r="BK250"/>
  <c r="J250"/>
  <c r="BE250"/>
  <c r="BI248"/>
  <c r="BH248"/>
  <c r="BG248"/>
  <c r="BF248"/>
  <c r="T248"/>
  <c r="R248"/>
  <c r="P248"/>
  <c r="BK248"/>
  <c r="J248"/>
  <c r="BE248"/>
  <c r="BI246"/>
  <c r="BH246"/>
  <c r="BG246"/>
  <c r="BF246"/>
  <c r="T246"/>
  <c r="T245"/>
  <c r="R246"/>
  <c r="R245"/>
  <c r="P246"/>
  <c r="P245"/>
  <c r="BK246"/>
  <c r="BK245"/>
  <c r="J245"/>
  <c r="J246"/>
  <c r="BE246"/>
  <c r="J61"/>
  <c r="BI242"/>
  <c r="BH242"/>
  <c r="BG242"/>
  <c r="BF242"/>
  <c r="T242"/>
  <c r="R242"/>
  <c r="P242"/>
  <c r="BK242"/>
  <c r="J242"/>
  <c r="BE242"/>
  <c r="BI234"/>
  <c r="BH234"/>
  <c r="BG234"/>
  <c r="BF234"/>
  <c r="T234"/>
  <c r="R234"/>
  <c r="P234"/>
  <c r="BK234"/>
  <c r="J234"/>
  <c r="BE234"/>
  <c r="BI223"/>
  <c r="BH223"/>
  <c r="BG223"/>
  <c r="BF223"/>
  <c r="T223"/>
  <c r="R223"/>
  <c r="P223"/>
  <c r="BK223"/>
  <c r="J223"/>
  <c r="BE223"/>
  <c r="BI215"/>
  <c r="BH215"/>
  <c r="BG215"/>
  <c r="BF215"/>
  <c r="T215"/>
  <c r="R215"/>
  <c r="P215"/>
  <c r="BK215"/>
  <c r="J215"/>
  <c r="BE215"/>
  <c r="BI211"/>
  <c r="BH211"/>
  <c r="BG211"/>
  <c r="BF211"/>
  <c r="T211"/>
  <c r="R211"/>
  <c r="P211"/>
  <c r="BK211"/>
  <c r="J211"/>
  <c r="BE211"/>
  <c r="BI206"/>
  <c r="BH206"/>
  <c r="BG206"/>
  <c r="BF206"/>
  <c r="T206"/>
  <c r="R206"/>
  <c r="P206"/>
  <c r="BK206"/>
  <c r="J206"/>
  <c r="BE206"/>
  <c r="BI202"/>
  <c r="BH202"/>
  <c r="BG202"/>
  <c r="BF202"/>
  <c r="T202"/>
  <c r="R202"/>
  <c r="P202"/>
  <c r="BK202"/>
  <c r="J202"/>
  <c r="BE202"/>
  <c r="BI199"/>
  <c r="BH199"/>
  <c r="BG199"/>
  <c r="BF199"/>
  <c r="T199"/>
  <c r="R199"/>
  <c r="P199"/>
  <c r="BK199"/>
  <c r="J199"/>
  <c r="BE199"/>
  <c r="BI194"/>
  <c r="BH194"/>
  <c r="BG194"/>
  <c r="BF194"/>
  <c r="T194"/>
  <c r="R194"/>
  <c r="P194"/>
  <c r="BK194"/>
  <c r="J194"/>
  <c r="BE194"/>
  <c r="BI186"/>
  <c r="BH186"/>
  <c r="BG186"/>
  <c r="BF186"/>
  <c r="T186"/>
  <c r="R186"/>
  <c r="P186"/>
  <c r="BK186"/>
  <c r="J186"/>
  <c r="BE186"/>
  <c r="BI183"/>
  <c r="BH183"/>
  <c r="BG183"/>
  <c r="BF183"/>
  <c r="T183"/>
  <c r="R183"/>
  <c r="P183"/>
  <c r="BK183"/>
  <c r="J183"/>
  <c r="BE183"/>
  <c r="BI180"/>
  <c r="BH180"/>
  <c r="BG180"/>
  <c r="BF180"/>
  <c r="T180"/>
  <c r="T179"/>
  <c r="R180"/>
  <c r="R179"/>
  <c r="P180"/>
  <c r="P179"/>
  <c r="BK180"/>
  <c r="BK179"/>
  <c r="J179"/>
  <c r="J180"/>
  <c r="BE180"/>
  <c r="J60"/>
  <c r="BI176"/>
  <c r="BH176"/>
  <c r="BG176"/>
  <c r="BF176"/>
  <c r="T176"/>
  <c r="R176"/>
  <c r="P176"/>
  <c r="BK176"/>
  <c r="J176"/>
  <c r="BE176"/>
  <c r="BI172"/>
  <c r="BH172"/>
  <c r="BG172"/>
  <c r="BF172"/>
  <c r="T172"/>
  <c r="R172"/>
  <c r="P172"/>
  <c r="BK172"/>
  <c r="J172"/>
  <c r="BE172"/>
  <c r="BI169"/>
  <c r="BH169"/>
  <c r="BG169"/>
  <c r="BF169"/>
  <c r="T169"/>
  <c r="R169"/>
  <c r="P169"/>
  <c r="BK169"/>
  <c r="J169"/>
  <c r="BE169"/>
  <c r="BI166"/>
  <c r="BH166"/>
  <c r="BG166"/>
  <c r="BF166"/>
  <c r="T166"/>
  <c r="R166"/>
  <c r="P166"/>
  <c r="BK166"/>
  <c r="J166"/>
  <c r="BE166"/>
  <c r="BI162"/>
  <c r="BH162"/>
  <c r="BG162"/>
  <c r="BF162"/>
  <c r="T162"/>
  <c r="R162"/>
  <c r="P162"/>
  <c r="BK162"/>
  <c r="J162"/>
  <c r="BE162"/>
  <c r="BI158"/>
  <c r="BH158"/>
  <c r="BG158"/>
  <c r="BF158"/>
  <c r="T158"/>
  <c r="R158"/>
  <c r="P158"/>
  <c r="BK158"/>
  <c r="J158"/>
  <c r="BE158"/>
  <c r="BI154"/>
  <c r="BH154"/>
  <c r="BG154"/>
  <c r="BF154"/>
  <c r="T154"/>
  <c r="R154"/>
  <c r="P154"/>
  <c r="BK154"/>
  <c r="J154"/>
  <c r="BE154"/>
  <c r="BI148"/>
  <c r="BH148"/>
  <c r="BG148"/>
  <c r="BF148"/>
  <c r="T148"/>
  <c r="R148"/>
  <c r="P148"/>
  <c r="BK148"/>
  <c r="J148"/>
  <c r="BE148"/>
  <c r="BI137"/>
  <c r="BH137"/>
  <c r="BG137"/>
  <c r="BF137"/>
  <c r="T137"/>
  <c r="R137"/>
  <c r="P137"/>
  <c r="BK137"/>
  <c r="J137"/>
  <c r="BE137"/>
  <c r="BI126"/>
  <c r="BH126"/>
  <c r="BG126"/>
  <c r="BF126"/>
  <c r="T126"/>
  <c r="R126"/>
  <c r="P126"/>
  <c r="BK126"/>
  <c r="J126"/>
  <c r="BE126"/>
  <c r="BI116"/>
  <c r="BH116"/>
  <c r="BG116"/>
  <c r="BF116"/>
  <c r="T116"/>
  <c r="R116"/>
  <c r="P116"/>
  <c r="BK116"/>
  <c r="J116"/>
  <c r="BE116"/>
  <c r="BI108"/>
  <c r="BH108"/>
  <c r="BG108"/>
  <c r="BF108"/>
  <c r="T108"/>
  <c r="T107"/>
  <c r="R108"/>
  <c r="R107"/>
  <c r="P108"/>
  <c r="P107"/>
  <c r="BK108"/>
  <c r="BK107"/>
  <c r="J107"/>
  <c r="J108"/>
  <c r="BE108"/>
  <c r="J59"/>
  <c r="BI105"/>
  <c r="BH105"/>
  <c r="BG105"/>
  <c r="BF105"/>
  <c r="T105"/>
  <c r="R105"/>
  <c r="P105"/>
  <c r="BK105"/>
  <c r="J105"/>
  <c r="BE105"/>
  <c r="BI101"/>
  <c r="F34"/>
  <c i="1" r="BD54"/>
  <c i="4" r="BH101"/>
  <c r="F33"/>
  <c i="1" r="BC54"/>
  <c i="4" r="BG101"/>
  <c r="F32"/>
  <c i="1" r="BB54"/>
  <c i="4" r="BF101"/>
  <c r="J31"/>
  <c i="1" r="AW54"/>
  <c i="4" r="F31"/>
  <c i="1" r="BA54"/>
  <c i="4" r="T101"/>
  <c r="T100"/>
  <c r="T99"/>
  <c r="T98"/>
  <c r="R101"/>
  <c r="R100"/>
  <c r="R99"/>
  <c r="R98"/>
  <c r="P101"/>
  <c r="P100"/>
  <c r="P99"/>
  <c r="P98"/>
  <c i="1" r="AU54"/>
  <c i="4" r="BK101"/>
  <c r="BK100"/>
  <c r="J100"/>
  <c r="BK99"/>
  <c r="J99"/>
  <c r="BK98"/>
  <c r="J98"/>
  <c r="J56"/>
  <c r="J27"/>
  <c i="1" r="AG54"/>
  <c i="4" r="J101"/>
  <c r="BE101"/>
  <c r="J30"/>
  <c i="1" r="AV54"/>
  <c i="4" r="F30"/>
  <c i="1" r="AZ54"/>
  <c i="4" r="J58"/>
  <c r="J57"/>
  <c r="J94"/>
  <c r="F94"/>
  <c r="F92"/>
  <c r="E90"/>
  <c r="J51"/>
  <c r="F51"/>
  <c r="F49"/>
  <c r="E47"/>
  <c r="J36"/>
  <c r="J18"/>
  <c r="E18"/>
  <c r="F95"/>
  <c r="F52"/>
  <c r="J17"/>
  <c r="J12"/>
  <c r="J92"/>
  <c r="J49"/>
  <c r="E7"/>
  <c r="E88"/>
  <c r="E45"/>
  <c i="1" r="AY53"/>
  <c r="AX53"/>
  <c i="3" r="BI657"/>
  <c r="BH657"/>
  <c r="BG657"/>
  <c r="BF657"/>
  <c r="T657"/>
  <c r="R657"/>
  <c r="P657"/>
  <c r="BK657"/>
  <c r="J657"/>
  <c r="BE657"/>
  <c r="BI655"/>
  <c r="BH655"/>
  <c r="BG655"/>
  <c r="BF655"/>
  <c r="T655"/>
  <c r="R655"/>
  <c r="P655"/>
  <c r="BK655"/>
  <c r="J655"/>
  <c r="BE655"/>
  <c r="BI653"/>
  <c r="BH653"/>
  <c r="BG653"/>
  <c r="BF653"/>
  <c r="T653"/>
  <c r="T652"/>
  <c r="R653"/>
  <c r="R652"/>
  <c r="P653"/>
  <c r="P652"/>
  <c r="BK653"/>
  <c r="BK652"/>
  <c r="J652"/>
  <c r="J653"/>
  <c r="BE653"/>
  <c r="J82"/>
  <c r="BI650"/>
  <c r="BH650"/>
  <c r="BG650"/>
  <c r="BF650"/>
  <c r="T650"/>
  <c r="T649"/>
  <c r="T648"/>
  <c r="R650"/>
  <c r="R649"/>
  <c r="R648"/>
  <c r="P650"/>
  <c r="P649"/>
  <c r="P648"/>
  <c r="BK650"/>
  <c r="BK649"/>
  <c r="J649"/>
  <c r="BK648"/>
  <c r="J648"/>
  <c r="J650"/>
  <c r="BE650"/>
  <c r="J81"/>
  <c r="J80"/>
  <c r="BI639"/>
  <c r="BH639"/>
  <c r="BG639"/>
  <c r="BF639"/>
  <c r="T639"/>
  <c r="R639"/>
  <c r="P639"/>
  <c r="BK639"/>
  <c r="J639"/>
  <c r="BE639"/>
  <c r="BI630"/>
  <c r="BH630"/>
  <c r="BG630"/>
  <c r="BF630"/>
  <c r="T630"/>
  <c r="R630"/>
  <c r="P630"/>
  <c r="BK630"/>
  <c r="J630"/>
  <c r="BE630"/>
  <c r="BI625"/>
  <c r="BH625"/>
  <c r="BG625"/>
  <c r="BF625"/>
  <c r="T625"/>
  <c r="T624"/>
  <c r="R625"/>
  <c r="R624"/>
  <c r="P625"/>
  <c r="P624"/>
  <c r="BK625"/>
  <c r="BK624"/>
  <c r="J624"/>
  <c r="J625"/>
  <c r="BE625"/>
  <c r="J79"/>
  <c r="BI615"/>
  <c r="BH615"/>
  <c r="BG615"/>
  <c r="BF615"/>
  <c r="T615"/>
  <c r="R615"/>
  <c r="P615"/>
  <c r="BK615"/>
  <c r="J615"/>
  <c r="BE615"/>
  <c r="BI606"/>
  <c r="BH606"/>
  <c r="BG606"/>
  <c r="BF606"/>
  <c r="T606"/>
  <c r="T605"/>
  <c r="R606"/>
  <c r="R605"/>
  <c r="P606"/>
  <c r="P605"/>
  <c r="BK606"/>
  <c r="BK605"/>
  <c r="J605"/>
  <c r="J606"/>
  <c r="BE606"/>
  <c r="J78"/>
  <c r="BI602"/>
  <c r="BH602"/>
  <c r="BG602"/>
  <c r="BF602"/>
  <c r="T602"/>
  <c r="R602"/>
  <c r="P602"/>
  <c r="BK602"/>
  <c r="J602"/>
  <c r="BE602"/>
  <c r="BI600"/>
  <c r="BH600"/>
  <c r="BG600"/>
  <c r="BF600"/>
  <c r="T600"/>
  <c r="R600"/>
  <c r="P600"/>
  <c r="BK600"/>
  <c r="J600"/>
  <c r="BE600"/>
  <c r="BI598"/>
  <c r="BH598"/>
  <c r="BG598"/>
  <c r="BF598"/>
  <c r="T598"/>
  <c r="R598"/>
  <c r="P598"/>
  <c r="BK598"/>
  <c r="J598"/>
  <c r="BE598"/>
  <c r="BI592"/>
  <c r="BH592"/>
  <c r="BG592"/>
  <c r="BF592"/>
  <c r="T592"/>
  <c r="R592"/>
  <c r="P592"/>
  <c r="BK592"/>
  <c r="J592"/>
  <c r="BE592"/>
  <c r="BI584"/>
  <c r="BH584"/>
  <c r="BG584"/>
  <c r="BF584"/>
  <c r="T584"/>
  <c r="R584"/>
  <c r="P584"/>
  <c r="BK584"/>
  <c r="J584"/>
  <c r="BE584"/>
  <c r="BI577"/>
  <c r="BH577"/>
  <c r="BG577"/>
  <c r="BF577"/>
  <c r="T577"/>
  <c r="R577"/>
  <c r="P577"/>
  <c r="BK577"/>
  <c r="J577"/>
  <c r="BE577"/>
  <c r="BI575"/>
  <c r="BH575"/>
  <c r="BG575"/>
  <c r="BF575"/>
  <c r="T575"/>
  <c r="R575"/>
  <c r="P575"/>
  <c r="BK575"/>
  <c r="J575"/>
  <c r="BE575"/>
  <c r="BI568"/>
  <c r="BH568"/>
  <c r="BG568"/>
  <c r="BF568"/>
  <c r="T568"/>
  <c r="R568"/>
  <c r="P568"/>
  <c r="BK568"/>
  <c r="J568"/>
  <c r="BE568"/>
  <c r="BI561"/>
  <c r="BH561"/>
  <c r="BG561"/>
  <c r="BF561"/>
  <c r="T561"/>
  <c r="T560"/>
  <c r="R561"/>
  <c r="R560"/>
  <c r="P561"/>
  <c r="P560"/>
  <c r="BK561"/>
  <c r="BK560"/>
  <c r="J560"/>
  <c r="J561"/>
  <c r="BE561"/>
  <c r="J77"/>
  <c r="BI557"/>
  <c r="BH557"/>
  <c r="BG557"/>
  <c r="BF557"/>
  <c r="T557"/>
  <c r="R557"/>
  <c r="P557"/>
  <c r="BK557"/>
  <c r="J557"/>
  <c r="BE557"/>
  <c r="BI554"/>
  <c r="BH554"/>
  <c r="BG554"/>
  <c r="BF554"/>
  <c r="T554"/>
  <c r="T553"/>
  <c r="R554"/>
  <c r="R553"/>
  <c r="P554"/>
  <c r="P553"/>
  <c r="BK554"/>
  <c r="BK553"/>
  <c r="J553"/>
  <c r="J554"/>
  <c r="BE554"/>
  <c r="J76"/>
  <c r="BI550"/>
  <c r="BH550"/>
  <c r="BG550"/>
  <c r="BF550"/>
  <c r="T550"/>
  <c r="R550"/>
  <c r="P550"/>
  <c r="BK550"/>
  <c r="J550"/>
  <c r="BE550"/>
  <c r="BI548"/>
  <c r="BH548"/>
  <c r="BG548"/>
  <c r="BF548"/>
  <c r="T548"/>
  <c r="R548"/>
  <c r="P548"/>
  <c r="BK548"/>
  <c r="J548"/>
  <c r="BE548"/>
  <c r="BI546"/>
  <c r="BH546"/>
  <c r="BG546"/>
  <c r="BF546"/>
  <c r="T546"/>
  <c r="R546"/>
  <c r="P546"/>
  <c r="BK546"/>
  <c r="J546"/>
  <c r="BE546"/>
  <c r="BI541"/>
  <c r="BH541"/>
  <c r="BG541"/>
  <c r="BF541"/>
  <c r="T541"/>
  <c r="R541"/>
  <c r="P541"/>
  <c r="BK541"/>
  <c r="J541"/>
  <c r="BE541"/>
  <c r="BI537"/>
  <c r="BH537"/>
  <c r="BG537"/>
  <c r="BF537"/>
  <c r="T537"/>
  <c r="R537"/>
  <c r="P537"/>
  <c r="BK537"/>
  <c r="J537"/>
  <c r="BE537"/>
  <c r="BI533"/>
  <c r="BH533"/>
  <c r="BG533"/>
  <c r="BF533"/>
  <c r="T533"/>
  <c r="R533"/>
  <c r="P533"/>
  <c r="BK533"/>
  <c r="J533"/>
  <c r="BE533"/>
  <c r="BI529"/>
  <c r="BH529"/>
  <c r="BG529"/>
  <c r="BF529"/>
  <c r="T529"/>
  <c r="R529"/>
  <c r="P529"/>
  <c r="BK529"/>
  <c r="J529"/>
  <c r="BE529"/>
  <c r="BI525"/>
  <c r="BH525"/>
  <c r="BG525"/>
  <c r="BF525"/>
  <c r="T525"/>
  <c r="R525"/>
  <c r="P525"/>
  <c r="BK525"/>
  <c r="J525"/>
  <c r="BE525"/>
  <c r="BI521"/>
  <c r="BH521"/>
  <c r="BG521"/>
  <c r="BF521"/>
  <c r="T521"/>
  <c r="R521"/>
  <c r="P521"/>
  <c r="BK521"/>
  <c r="J521"/>
  <c r="BE521"/>
  <c r="BI517"/>
  <c r="BH517"/>
  <c r="BG517"/>
  <c r="BF517"/>
  <c r="T517"/>
  <c r="R517"/>
  <c r="P517"/>
  <c r="BK517"/>
  <c r="J517"/>
  <c r="BE517"/>
  <c r="BI511"/>
  <c r="BH511"/>
  <c r="BG511"/>
  <c r="BF511"/>
  <c r="T511"/>
  <c r="R511"/>
  <c r="P511"/>
  <c r="BK511"/>
  <c r="J511"/>
  <c r="BE511"/>
  <c r="BI508"/>
  <c r="BH508"/>
  <c r="BG508"/>
  <c r="BF508"/>
  <c r="T508"/>
  <c r="R508"/>
  <c r="P508"/>
  <c r="BK508"/>
  <c r="J508"/>
  <c r="BE508"/>
  <c r="BI504"/>
  <c r="BH504"/>
  <c r="BG504"/>
  <c r="BF504"/>
  <c r="T504"/>
  <c r="R504"/>
  <c r="P504"/>
  <c r="BK504"/>
  <c r="J504"/>
  <c r="BE504"/>
  <c r="BI501"/>
  <c r="BH501"/>
  <c r="BG501"/>
  <c r="BF501"/>
  <c r="T501"/>
  <c r="R501"/>
  <c r="P501"/>
  <c r="BK501"/>
  <c r="J501"/>
  <c r="BE501"/>
  <c r="BI498"/>
  <c r="BH498"/>
  <c r="BG498"/>
  <c r="BF498"/>
  <c r="T498"/>
  <c r="R498"/>
  <c r="P498"/>
  <c r="BK498"/>
  <c r="J498"/>
  <c r="BE498"/>
  <c r="BI495"/>
  <c r="BH495"/>
  <c r="BG495"/>
  <c r="BF495"/>
  <c r="T495"/>
  <c r="T494"/>
  <c r="R495"/>
  <c r="R494"/>
  <c r="P495"/>
  <c r="P494"/>
  <c r="BK495"/>
  <c r="BK494"/>
  <c r="J494"/>
  <c r="J495"/>
  <c r="BE495"/>
  <c r="J75"/>
  <c r="BI490"/>
  <c r="BH490"/>
  <c r="BG490"/>
  <c r="BF490"/>
  <c r="T490"/>
  <c r="R490"/>
  <c r="P490"/>
  <c r="BK490"/>
  <c r="J490"/>
  <c r="BE490"/>
  <c r="BI487"/>
  <c r="BH487"/>
  <c r="BG487"/>
  <c r="BF487"/>
  <c r="T487"/>
  <c r="T486"/>
  <c r="R487"/>
  <c r="R486"/>
  <c r="P487"/>
  <c r="P486"/>
  <c r="BK487"/>
  <c r="BK486"/>
  <c r="J486"/>
  <c r="J487"/>
  <c r="BE487"/>
  <c r="J74"/>
  <c r="BI482"/>
  <c r="BH482"/>
  <c r="BG482"/>
  <c r="BF482"/>
  <c r="T482"/>
  <c r="R482"/>
  <c r="P482"/>
  <c r="BK482"/>
  <c r="J482"/>
  <c r="BE482"/>
  <c r="BI478"/>
  <c r="BH478"/>
  <c r="BG478"/>
  <c r="BF478"/>
  <c r="T478"/>
  <c r="R478"/>
  <c r="P478"/>
  <c r="BK478"/>
  <c r="J478"/>
  <c r="BE478"/>
  <c r="BI474"/>
  <c r="BH474"/>
  <c r="BG474"/>
  <c r="BF474"/>
  <c r="T474"/>
  <c r="R474"/>
  <c r="P474"/>
  <c r="BK474"/>
  <c r="J474"/>
  <c r="BE474"/>
  <c r="BI470"/>
  <c r="BH470"/>
  <c r="BG470"/>
  <c r="BF470"/>
  <c r="T470"/>
  <c r="R470"/>
  <c r="P470"/>
  <c r="BK470"/>
  <c r="J470"/>
  <c r="BE470"/>
  <c r="BI466"/>
  <c r="BH466"/>
  <c r="BG466"/>
  <c r="BF466"/>
  <c r="T466"/>
  <c r="R466"/>
  <c r="P466"/>
  <c r="BK466"/>
  <c r="J466"/>
  <c r="BE466"/>
  <c r="BI462"/>
  <c r="BH462"/>
  <c r="BG462"/>
  <c r="BF462"/>
  <c r="T462"/>
  <c r="R462"/>
  <c r="P462"/>
  <c r="BK462"/>
  <c r="J462"/>
  <c r="BE462"/>
  <c r="BI457"/>
  <c r="BH457"/>
  <c r="BG457"/>
  <c r="BF457"/>
  <c r="T457"/>
  <c r="R457"/>
  <c r="P457"/>
  <c r="BK457"/>
  <c r="J457"/>
  <c r="BE457"/>
  <c r="BI453"/>
  <c r="BH453"/>
  <c r="BG453"/>
  <c r="BF453"/>
  <c r="T453"/>
  <c r="R453"/>
  <c r="P453"/>
  <c r="BK453"/>
  <c r="J453"/>
  <c r="BE453"/>
  <c r="BI449"/>
  <c r="BH449"/>
  <c r="BG449"/>
  <c r="BF449"/>
  <c r="T449"/>
  <c r="R449"/>
  <c r="P449"/>
  <c r="BK449"/>
  <c r="J449"/>
  <c r="BE449"/>
  <c r="BI446"/>
  <c r="BH446"/>
  <c r="BG446"/>
  <c r="BF446"/>
  <c r="T446"/>
  <c r="R446"/>
  <c r="P446"/>
  <c r="BK446"/>
  <c r="J446"/>
  <c r="BE446"/>
  <c r="BI443"/>
  <c r="BH443"/>
  <c r="BG443"/>
  <c r="BF443"/>
  <c r="T443"/>
  <c r="R443"/>
  <c r="P443"/>
  <c r="BK443"/>
  <c r="J443"/>
  <c r="BE443"/>
  <c r="BI440"/>
  <c r="BH440"/>
  <c r="BG440"/>
  <c r="BF440"/>
  <c r="T440"/>
  <c r="R440"/>
  <c r="P440"/>
  <c r="BK440"/>
  <c r="J440"/>
  <c r="BE440"/>
  <c r="BI430"/>
  <c r="BH430"/>
  <c r="BG430"/>
  <c r="BF430"/>
  <c r="T430"/>
  <c r="R430"/>
  <c r="P430"/>
  <c r="BK430"/>
  <c r="J430"/>
  <c r="BE430"/>
  <c r="BI421"/>
  <c r="BH421"/>
  <c r="BG421"/>
  <c r="BF421"/>
  <c r="T421"/>
  <c r="T420"/>
  <c r="R421"/>
  <c r="R420"/>
  <c r="P421"/>
  <c r="P420"/>
  <c r="BK421"/>
  <c r="BK420"/>
  <c r="J420"/>
  <c r="J421"/>
  <c r="BE421"/>
  <c r="J73"/>
  <c r="BI417"/>
  <c r="BH417"/>
  <c r="BG417"/>
  <c r="BF417"/>
  <c r="T417"/>
  <c r="R417"/>
  <c r="P417"/>
  <c r="BK417"/>
  <c r="J417"/>
  <c r="BE417"/>
  <c r="BI415"/>
  <c r="BH415"/>
  <c r="BG415"/>
  <c r="BF415"/>
  <c r="T415"/>
  <c r="R415"/>
  <c r="P415"/>
  <c r="BK415"/>
  <c r="J415"/>
  <c r="BE415"/>
  <c r="BI413"/>
  <c r="BH413"/>
  <c r="BG413"/>
  <c r="BF413"/>
  <c r="T413"/>
  <c r="R413"/>
  <c r="P413"/>
  <c r="BK413"/>
  <c r="J413"/>
  <c r="BE413"/>
  <c r="BI409"/>
  <c r="BH409"/>
  <c r="BG409"/>
  <c r="BF409"/>
  <c r="T409"/>
  <c r="R409"/>
  <c r="P409"/>
  <c r="BK409"/>
  <c r="J409"/>
  <c r="BE409"/>
  <c r="BI405"/>
  <c r="BH405"/>
  <c r="BG405"/>
  <c r="BF405"/>
  <c r="T405"/>
  <c r="R405"/>
  <c r="P405"/>
  <c r="BK405"/>
  <c r="J405"/>
  <c r="BE405"/>
  <c r="BI401"/>
  <c r="BH401"/>
  <c r="BG401"/>
  <c r="BF401"/>
  <c r="T401"/>
  <c r="R401"/>
  <c r="P401"/>
  <c r="BK401"/>
  <c r="J401"/>
  <c r="BE401"/>
  <c r="BI394"/>
  <c r="BH394"/>
  <c r="BG394"/>
  <c r="BF394"/>
  <c r="T394"/>
  <c r="R394"/>
  <c r="P394"/>
  <c r="BK394"/>
  <c r="J394"/>
  <c r="BE394"/>
  <c r="BI390"/>
  <c r="BH390"/>
  <c r="BG390"/>
  <c r="BF390"/>
  <c r="T390"/>
  <c r="R390"/>
  <c r="P390"/>
  <c r="BK390"/>
  <c r="J390"/>
  <c r="BE390"/>
  <c r="BI383"/>
  <c r="BH383"/>
  <c r="BG383"/>
  <c r="BF383"/>
  <c r="T383"/>
  <c r="R383"/>
  <c r="P383"/>
  <c r="BK383"/>
  <c r="J383"/>
  <c r="BE383"/>
  <c r="BI376"/>
  <c r="BH376"/>
  <c r="BG376"/>
  <c r="BF376"/>
  <c r="T376"/>
  <c r="R376"/>
  <c r="P376"/>
  <c r="BK376"/>
  <c r="J376"/>
  <c r="BE376"/>
  <c r="BI369"/>
  <c r="BH369"/>
  <c r="BG369"/>
  <c r="BF369"/>
  <c r="T369"/>
  <c r="R369"/>
  <c r="P369"/>
  <c r="BK369"/>
  <c r="J369"/>
  <c r="BE369"/>
  <c r="BI365"/>
  <c r="BH365"/>
  <c r="BG365"/>
  <c r="BF365"/>
  <c r="T365"/>
  <c r="R365"/>
  <c r="P365"/>
  <c r="BK365"/>
  <c r="J365"/>
  <c r="BE365"/>
  <c r="BI361"/>
  <c r="BH361"/>
  <c r="BG361"/>
  <c r="BF361"/>
  <c r="T361"/>
  <c r="R361"/>
  <c r="P361"/>
  <c r="BK361"/>
  <c r="J361"/>
  <c r="BE361"/>
  <c r="BI357"/>
  <c r="BH357"/>
  <c r="BG357"/>
  <c r="BF357"/>
  <c r="T357"/>
  <c r="T356"/>
  <c r="R357"/>
  <c r="R356"/>
  <c r="P357"/>
  <c r="P356"/>
  <c r="BK357"/>
  <c r="BK356"/>
  <c r="J356"/>
  <c r="J357"/>
  <c r="BE357"/>
  <c r="J72"/>
  <c r="BI352"/>
  <c r="BH352"/>
  <c r="BG352"/>
  <c r="BF352"/>
  <c r="T352"/>
  <c r="T351"/>
  <c r="R352"/>
  <c r="R351"/>
  <c r="P352"/>
  <c r="P351"/>
  <c r="BK352"/>
  <c r="BK351"/>
  <c r="J351"/>
  <c r="J352"/>
  <c r="BE352"/>
  <c r="J71"/>
  <c r="BI348"/>
  <c r="BH348"/>
  <c r="BG348"/>
  <c r="BF348"/>
  <c r="T348"/>
  <c r="T347"/>
  <c r="R348"/>
  <c r="R347"/>
  <c r="P348"/>
  <c r="P347"/>
  <c r="BK348"/>
  <c r="BK347"/>
  <c r="J347"/>
  <c r="J348"/>
  <c r="BE348"/>
  <c r="J70"/>
  <c r="BI344"/>
  <c r="BH344"/>
  <c r="BG344"/>
  <c r="BF344"/>
  <c r="T344"/>
  <c r="R344"/>
  <c r="P344"/>
  <c r="BK344"/>
  <c r="J344"/>
  <c r="BE344"/>
  <c r="BI341"/>
  <c r="BH341"/>
  <c r="BG341"/>
  <c r="BF341"/>
  <c r="T341"/>
  <c r="R341"/>
  <c r="P341"/>
  <c r="BK341"/>
  <c r="J341"/>
  <c r="BE341"/>
  <c r="BI338"/>
  <c r="BH338"/>
  <c r="BG338"/>
  <c r="BF338"/>
  <c r="T338"/>
  <c r="T337"/>
  <c r="R338"/>
  <c r="R337"/>
  <c r="P338"/>
  <c r="P337"/>
  <c r="BK338"/>
  <c r="BK337"/>
  <c r="J337"/>
  <c r="J338"/>
  <c r="BE338"/>
  <c r="J69"/>
  <c r="BI333"/>
  <c r="BH333"/>
  <c r="BG333"/>
  <c r="BF333"/>
  <c r="T333"/>
  <c r="R333"/>
  <c r="P333"/>
  <c r="BK333"/>
  <c r="J333"/>
  <c r="BE333"/>
  <c r="BI330"/>
  <c r="BH330"/>
  <c r="BG330"/>
  <c r="BF330"/>
  <c r="T330"/>
  <c r="R330"/>
  <c r="P330"/>
  <c r="BK330"/>
  <c r="J330"/>
  <c r="BE330"/>
  <c r="BI327"/>
  <c r="BH327"/>
  <c r="BG327"/>
  <c r="BF327"/>
  <c r="T327"/>
  <c r="R327"/>
  <c r="P327"/>
  <c r="BK327"/>
  <c r="J327"/>
  <c r="BE327"/>
  <c r="BI324"/>
  <c r="BH324"/>
  <c r="BG324"/>
  <c r="BF324"/>
  <c r="T324"/>
  <c r="T323"/>
  <c r="R324"/>
  <c r="R323"/>
  <c r="P324"/>
  <c r="P323"/>
  <c r="BK324"/>
  <c r="BK323"/>
  <c r="J323"/>
  <c r="J324"/>
  <c r="BE324"/>
  <c r="J68"/>
  <c r="BI320"/>
  <c r="BH320"/>
  <c r="BG320"/>
  <c r="BF320"/>
  <c r="T320"/>
  <c r="T319"/>
  <c r="R320"/>
  <c r="R319"/>
  <c r="P320"/>
  <c r="P319"/>
  <c r="BK320"/>
  <c r="BK319"/>
  <c r="J319"/>
  <c r="J320"/>
  <c r="BE320"/>
  <c r="J67"/>
  <c r="BI316"/>
  <c r="BH316"/>
  <c r="BG316"/>
  <c r="BF316"/>
  <c r="T316"/>
  <c r="T315"/>
  <c r="R316"/>
  <c r="R315"/>
  <c r="P316"/>
  <c r="P315"/>
  <c r="BK316"/>
  <c r="BK315"/>
  <c r="J315"/>
  <c r="J316"/>
  <c r="BE316"/>
  <c r="J66"/>
  <c r="BI312"/>
  <c r="BH312"/>
  <c r="BG312"/>
  <c r="BF312"/>
  <c r="T312"/>
  <c r="R312"/>
  <c r="P312"/>
  <c r="BK312"/>
  <c r="J312"/>
  <c r="BE312"/>
  <c r="BI309"/>
  <c r="BH309"/>
  <c r="BG309"/>
  <c r="BF309"/>
  <c r="T309"/>
  <c r="T308"/>
  <c r="T307"/>
  <c r="R309"/>
  <c r="R308"/>
  <c r="R307"/>
  <c r="P309"/>
  <c r="P308"/>
  <c r="P307"/>
  <c r="BK309"/>
  <c r="BK308"/>
  <c r="J308"/>
  <c r="BK307"/>
  <c r="J307"/>
  <c r="J309"/>
  <c r="BE309"/>
  <c r="J65"/>
  <c r="J64"/>
  <c r="BI304"/>
  <c r="BH304"/>
  <c r="BG304"/>
  <c r="BF304"/>
  <c r="T304"/>
  <c r="R304"/>
  <c r="P304"/>
  <c r="BK304"/>
  <c r="J304"/>
  <c r="BE304"/>
  <c r="BI302"/>
  <c r="BH302"/>
  <c r="BG302"/>
  <c r="BF302"/>
  <c r="T302"/>
  <c r="R302"/>
  <c r="P302"/>
  <c r="BK302"/>
  <c r="J302"/>
  <c r="BE302"/>
  <c r="BI300"/>
  <c r="BH300"/>
  <c r="BG300"/>
  <c r="BF300"/>
  <c r="T300"/>
  <c r="T299"/>
  <c r="R300"/>
  <c r="R299"/>
  <c r="P300"/>
  <c r="P299"/>
  <c r="BK300"/>
  <c r="BK299"/>
  <c r="J299"/>
  <c r="J300"/>
  <c r="BE300"/>
  <c r="J63"/>
  <c r="BI296"/>
  <c r="BH296"/>
  <c r="BG296"/>
  <c r="BF296"/>
  <c r="T296"/>
  <c r="R296"/>
  <c r="P296"/>
  <c r="BK296"/>
  <c r="J296"/>
  <c r="BE296"/>
  <c r="BI293"/>
  <c r="BH293"/>
  <c r="BG293"/>
  <c r="BF293"/>
  <c r="T293"/>
  <c r="R293"/>
  <c r="P293"/>
  <c r="BK293"/>
  <c r="J293"/>
  <c r="BE293"/>
  <c r="BI291"/>
  <c r="BH291"/>
  <c r="BG291"/>
  <c r="BF291"/>
  <c r="T291"/>
  <c r="R291"/>
  <c r="P291"/>
  <c r="BK291"/>
  <c r="J291"/>
  <c r="BE291"/>
  <c r="BI289"/>
  <c r="BH289"/>
  <c r="BG289"/>
  <c r="BF289"/>
  <c r="T289"/>
  <c r="T288"/>
  <c r="R289"/>
  <c r="R288"/>
  <c r="P289"/>
  <c r="P288"/>
  <c r="BK289"/>
  <c r="BK288"/>
  <c r="J288"/>
  <c r="J289"/>
  <c r="BE289"/>
  <c r="J62"/>
  <c r="BI280"/>
  <c r="BH280"/>
  <c r="BG280"/>
  <c r="BF280"/>
  <c r="T280"/>
  <c r="R280"/>
  <c r="P280"/>
  <c r="BK280"/>
  <c r="J280"/>
  <c r="BE280"/>
  <c r="BI270"/>
  <c r="BH270"/>
  <c r="BG270"/>
  <c r="BF270"/>
  <c r="T270"/>
  <c r="R270"/>
  <c r="P270"/>
  <c r="BK270"/>
  <c r="J270"/>
  <c r="BE270"/>
  <c r="BI267"/>
  <c r="BH267"/>
  <c r="BG267"/>
  <c r="BF267"/>
  <c r="T267"/>
  <c r="R267"/>
  <c r="P267"/>
  <c r="BK267"/>
  <c r="J267"/>
  <c r="BE267"/>
  <c r="BI263"/>
  <c r="BH263"/>
  <c r="BG263"/>
  <c r="BF263"/>
  <c r="T263"/>
  <c r="R263"/>
  <c r="P263"/>
  <c r="BK263"/>
  <c r="J263"/>
  <c r="BE263"/>
  <c r="BI256"/>
  <c r="BH256"/>
  <c r="BG256"/>
  <c r="BF256"/>
  <c r="T256"/>
  <c r="R256"/>
  <c r="P256"/>
  <c r="BK256"/>
  <c r="J256"/>
  <c r="BE256"/>
  <c r="BI249"/>
  <c r="BH249"/>
  <c r="BG249"/>
  <c r="BF249"/>
  <c r="T249"/>
  <c r="R249"/>
  <c r="P249"/>
  <c r="BK249"/>
  <c r="J249"/>
  <c r="BE249"/>
  <c r="BI245"/>
  <c r="BH245"/>
  <c r="BG245"/>
  <c r="BF245"/>
  <c r="T245"/>
  <c r="R245"/>
  <c r="P245"/>
  <c r="BK245"/>
  <c r="J245"/>
  <c r="BE245"/>
  <c r="BI240"/>
  <c r="BH240"/>
  <c r="BG240"/>
  <c r="BF240"/>
  <c r="T240"/>
  <c r="R240"/>
  <c r="P240"/>
  <c r="BK240"/>
  <c r="J240"/>
  <c r="BE240"/>
  <c r="BI236"/>
  <c r="BH236"/>
  <c r="BG236"/>
  <c r="BF236"/>
  <c r="T236"/>
  <c r="R236"/>
  <c r="P236"/>
  <c r="BK236"/>
  <c r="J236"/>
  <c r="BE236"/>
  <c r="BI228"/>
  <c r="BH228"/>
  <c r="BG228"/>
  <c r="BF228"/>
  <c r="T228"/>
  <c r="R228"/>
  <c r="P228"/>
  <c r="BK228"/>
  <c r="J228"/>
  <c r="BE228"/>
  <c r="BI225"/>
  <c r="BH225"/>
  <c r="BG225"/>
  <c r="BF225"/>
  <c r="T225"/>
  <c r="R225"/>
  <c r="P225"/>
  <c r="BK225"/>
  <c r="J225"/>
  <c r="BE225"/>
  <c r="BI222"/>
  <c r="BH222"/>
  <c r="BG222"/>
  <c r="BF222"/>
  <c r="T222"/>
  <c r="T221"/>
  <c r="R222"/>
  <c r="R221"/>
  <c r="P222"/>
  <c r="P221"/>
  <c r="BK222"/>
  <c r="BK221"/>
  <c r="J221"/>
  <c r="J222"/>
  <c r="BE222"/>
  <c r="J61"/>
  <c r="BI218"/>
  <c r="BH218"/>
  <c r="BG218"/>
  <c r="BF218"/>
  <c r="T218"/>
  <c r="R218"/>
  <c r="P218"/>
  <c r="BK218"/>
  <c r="J218"/>
  <c r="BE218"/>
  <c r="BI214"/>
  <c r="BH214"/>
  <c r="BG214"/>
  <c r="BF214"/>
  <c r="T214"/>
  <c r="R214"/>
  <c r="P214"/>
  <c r="BK214"/>
  <c r="J214"/>
  <c r="BE214"/>
  <c r="BI211"/>
  <c r="BH211"/>
  <c r="BG211"/>
  <c r="BF211"/>
  <c r="T211"/>
  <c r="R211"/>
  <c r="P211"/>
  <c r="BK211"/>
  <c r="J211"/>
  <c r="BE211"/>
  <c r="BI207"/>
  <c r="BH207"/>
  <c r="BG207"/>
  <c r="BF207"/>
  <c r="T207"/>
  <c r="R207"/>
  <c r="P207"/>
  <c r="BK207"/>
  <c r="J207"/>
  <c r="BE207"/>
  <c r="BI204"/>
  <c r="BH204"/>
  <c r="BG204"/>
  <c r="BF204"/>
  <c r="T204"/>
  <c r="R204"/>
  <c r="P204"/>
  <c r="BK204"/>
  <c r="J204"/>
  <c r="BE204"/>
  <c r="BI201"/>
  <c r="BH201"/>
  <c r="BG201"/>
  <c r="BF201"/>
  <c r="T201"/>
  <c r="R201"/>
  <c r="P201"/>
  <c r="BK201"/>
  <c r="J201"/>
  <c r="BE201"/>
  <c r="BI198"/>
  <c r="BH198"/>
  <c r="BG198"/>
  <c r="BF198"/>
  <c r="T198"/>
  <c r="R198"/>
  <c r="P198"/>
  <c r="BK198"/>
  <c r="J198"/>
  <c r="BE198"/>
  <c r="BI194"/>
  <c r="BH194"/>
  <c r="BG194"/>
  <c r="BF194"/>
  <c r="T194"/>
  <c r="R194"/>
  <c r="P194"/>
  <c r="BK194"/>
  <c r="J194"/>
  <c r="BE194"/>
  <c r="BI192"/>
  <c r="BH192"/>
  <c r="BG192"/>
  <c r="BF192"/>
  <c r="T192"/>
  <c r="R192"/>
  <c r="P192"/>
  <c r="BK192"/>
  <c r="J192"/>
  <c r="BE192"/>
  <c r="BI188"/>
  <c r="BH188"/>
  <c r="BG188"/>
  <c r="BF188"/>
  <c r="T188"/>
  <c r="R188"/>
  <c r="P188"/>
  <c r="BK188"/>
  <c r="J188"/>
  <c r="BE188"/>
  <c r="BI184"/>
  <c r="BH184"/>
  <c r="BG184"/>
  <c r="BF184"/>
  <c r="T184"/>
  <c r="R184"/>
  <c r="P184"/>
  <c r="BK184"/>
  <c r="J184"/>
  <c r="BE184"/>
  <c r="BI177"/>
  <c r="BH177"/>
  <c r="BG177"/>
  <c r="BF177"/>
  <c r="T177"/>
  <c r="R177"/>
  <c r="P177"/>
  <c r="BK177"/>
  <c r="J177"/>
  <c r="BE177"/>
  <c r="BI173"/>
  <c r="BH173"/>
  <c r="BG173"/>
  <c r="BF173"/>
  <c r="T173"/>
  <c r="R173"/>
  <c r="P173"/>
  <c r="BK173"/>
  <c r="J173"/>
  <c r="BE173"/>
  <c r="BI167"/>
  <c r="BH167"/>
  <c r="BG167"/>
  <c r="BF167"/>
  <c r="T167"/>
  <c r="R167"/>
  <c r="P167"/>
  <c r="BK167"/>
  <c r="J167"/>
  <c r="BE167"/>
  <c r="BI158"/>
  <c r="BH158"/>
  <c r="BG158"/>
  <c r="BF158"/>
  <c r="T158"/>
  <c r="R158"/>
  <c r="P158"/>
  <c r="BK158"/>
  <c r="J158"/>
  <c r="BE158"/>
  <c r="BI149"/>
  <c r="BH149"/>
  <c r="BG149"/>
  <c r="BF149"/>
  <c r="T149"/>
  <c r="R149"/>
  <c r="P149"/>
  <c r="BK149"/>
  <c r="J149"/>
  <c r="BE149"/>
  <c r="BI141"/>
  <c r="BH141"/>
  <c r="BG141"/>
  <c r="BF141"/>
  <c r="T141"/>
  <c r="R141"/>
  <c r="P141"/>
  <c r="BK141"/>
  <c r="J141"/>
  <c r="BE141"/>
  <c r="BI136"/>
  <c r="BH136"/>
  <c r="BG136"/>
  <c r="BF136"/>
  <c r="T136"/>
  <c r="T135"/>
  <c r="R136"/>
  <c r="R135"/>
  <c r="P136"/>
  <c r="P135"/>
  <c r="BK136"/>
  <c r="BK135"/>
  <c r="J135"/>
  <c r="J136"/>
  <c r="BE136"/>
  <c r="J60"/>
  <c r="BI132"/>
  <c r="BH132"/>
  <c r="BG132"/>
  <c r="BF132"/>
  <c r="T132"/>
  <c r="R132"/>
  <c r="P132"/>
  <c r="BK132"/>
  <c r="J132"/>
  <c r="BE132"/>
  <c r="BI128"/>
  <c r="BH128"/>
  <c r="BG128"/>
  <c r="BF128"/>
  <c r="T128"/>
  <c r="R128"/>
  <c r="P128"/>
  <c r="BK128"/>
  <c r="J128"/>
  <c r="BE128"/>
  <c r="BI125"/>
  <c r="BH125"/>
  <c r="BG125"/>
  <c r="BF125"/>
  <c r="T125"/>
  <c r="R125"/>
  <c r="P125"/>
  <c r="BK125"/>
  <c r="J125"/>
  <c r="BE125"/>
  <c r="BI121"/>
  <c r="BH121"/>
  <c r="BG121"/>
  <c r="BF121"/>
  <c r="T121"/>
  <c r="T120"/>
  <c r="R121"/>
  <c r="R120"/>
  <c r="P121"/>
  <c r="P120"/>
  <c r="BK121"/>
  <c r="BK120"/>
  <c r="J120"/>
  <c r="J121"/>
  <c r="BE121"/>
  <c r="J59"/>
  <c r="BI114"/>
  <c r="BH114"/>
  <c r="BG114"/>
  <c r="BF114"/>
  <c r="T114"/>
  <c r="R114"/>
  <c r="P114"/>
  <c r="BK114"/>
  <c r="J114"/>
  <c r="BE114"/>
  <c r="BI112"/>
  <c r="BH112"/>
  <c r="BG112"/>
  <c r="BF112"/>
  <c r="T112"/>
  <c r="R112"/>
  <c r="P112"/>
  <c r="BK112"/>
  <c r="J112"/>
  <c r="BE112"/>
  <c r="BI108"/>
  <c r="BH108"/>
  <c r="BG108"/>
  <c r="BF108"/>
  <c r="T108"/>
  <c r="R108"/>
  <c r="P108"/>
  <c r="BK108"/>
  <c r="J108"/>
  <c r="BE108"/>
  <c r="BI105"/>
  <c r="F34"/>
  <c i="1" r="BD53"/>
  <c i="3" r="BH105"/>
  <c r="F33"/>
  <c i="1" r="BC53"/>
  <c i="3" r="BG105"/>
  <c r="F32"/>
  <c i="1" r="BB53"/>
  <c i="3" r="BF105"/>
  <c r="J31"/>
  <c i="1" r="AW53"/>
  <c i="3" r="F31"/>
  <c i="1" r="BA53"/>
  <c i="3" r="T105"/>
  <c r="T104"/>
  <c r="T103"/>
  <c r="T102"/>
  <c r="R105"/>
  <c r="R104"/>
  <c r="R103"/>
  <c r="R102"/>
  <c r="P105"/>
  <c r="P104"/>
  <c r="P103"/>
  <c r="P102"/>
  <c i="1" r="AU53"/>
  <c i="3" r="BK105"/>
  <c r="BK104"/>
  <c r="J104"/>
  <c r="BK103"/>
  <c r="J103"/>
  <c r="BK102"/>
  <c r="J102"/>
  <c r="J56"/>
  <c r="J27"/>
  <c i="1" r="AG53"/>
  <c i="3" r="J105"/>
  <c r="BE105"/>
  <c r="J30"/>
  <c i="1" r="AV53"/>
  <c i="3" r="F30"/>
  <c i="1" r="AZ53"/>
  <c i="3" r="J58"/>
  <c r="J57"/>
  <c r="J98"/>
  <c r="F98"/>
  <c r="F96"/>
  <c r="E94"/>
  <c r="J51"/>
  <c r="F51"/>
  <c r="F49"/>
  <c r="E47"/>
  <c r="J36"/>
  <c r="J18"/>
  <c r="E18"/>
  <c r="F99"/>
  <c r="F52"/>
  <c r="J17"/>
  <c r="J12"/>
  <c r="J96"/>
  <c r="J49"/>
  <c r="E7"/>
  <c r="E92"/>
  <c r="E45"/>
  <c i="1" r="AY52"/>
  <c r="AX52"/>
  <c i="2" r="BI599"/>
  <c r="BH599"/>
  <c r="BG599"/>
  <c r="BF599"/>
  <c r="T599"/>
  <c r="R599"/>
  <c r="P599"/>
  <c r="BK599"/>
  <c r="J599"/>
  <c r="BE599"/>
  <c r="BI597"/>
  <c r="BH597"/>
  <c r="BG597"/>
  <c r="BF597"/>
  <c r="T597"/>
  <c r="R597"/>
  <c r="P597"/>
  <c r="BK597"/>
  <c r="J597"/>
  <c r="BE597"/>
  <c r="BI595"/>
  <c r="BH595"/>
  <c r="BG595"/>
  <c r="BF595"/>
  <c r="T595"/>
  <c r="T594"/>
  <c r="R595"/>
  <c r="R594"/>
  <c r="P595"/>
  <c r="P594"/>
  <c r="BK595"/>
  <c r="BK594"/>
  <c r="J594"/>
  <c r="J595"/>
  <c r="BE595"/>
  <c r="J78"/>
  <c r="BI593"/>
  <c r="BH593"/>
  <c r="BG593"/>
  <c r="BF593"/>
  <c r="T593"/>
  <c r="T592"/>
  <c r="T591"/>
  <c r="R593"/>
  <c r="R592"/>
  <c r="R591"/>
  <c r="P593"/>
  <c r="P592"/>
  <c r="P591"/>
  <c r="BK593"/>
  <c r="BK592"/>
  <c r="J592"/>
  <c r="BK591"/>
  <c r="J591"/>
  <c r="J593"/>
  <c r="BE593"/>
  <c r="J77"/>
  <c r="J76"/>
  <c r="BI581"/>
  <c r="BH581"/>
  <c r="BG581"/>
  <c r="BF581"/>
  <c r="T581"/>
  <c r="R581"/>
  <c r="P581"/>
  <c r="BK581"/>
  <c r="J581"/>
  <c r="BE581"/>
  <c r="BI571"/>
  <c r="BH571"/>
  <c r="BG571"/>
  <c r="BF571"/>
  <c r="T571"/>
  <c r="R571"/>
  <c r="P571"/>
  <c r="BK571"/>
  <c r="J571"/>
  <c r="BE571"/>
  <c r="BI566"/>
  <c r="BH566"/>
  <c r="BG566"/>
  <c r="BF566"/>
  <c r="T566"/>
  <c r="T565"/>
  <c r="R566"/>
  <c r="R565"/>
  <c r="P566"/>
  <c r="P565"/>
  <c r="BK566"/>
  <c r="BK565"/>
  <c r="J565"/>
  <c r="J566"/>
  <c r="BE566"/>
  <c r="J75"/>
  <c r="BI559"/>
  <c r="BH559"/>
  <c r="BG559"/>
  <c r="BF559"/>
  <c r="T559"/>
  <c r="R559"/>
  <c r="P559"/>
  <c r="BK559"/>
  <c r="J559"/>
  <c r="BE559"/>
  <c r="BI553"/>
  <c r="BH553"/>
  <c r="BG553"/>
  <c r="BF553"/>
  <c r="T553"/>
  <c r="T552"/>
  <c r="R553"/>
  <c r="R552"/>
  <c r="P553"/>
  <c r="P552"/>
  <c r="BK553"/>
  <c r="BK552"/>
  <c r="J552"/>
  <c r="J553"/>
  <c r="BE553"/>
  <c r="J74"/>
  <c r="BI549"/>
  <c r="BH549"/>
  <c r="BG549"/>
  <c r="BF549"/>
  <c r="T549"/>
  <c r="R549"/>
  <c r="P549"/>
  <c r="BK549"/>
  <c r="J549"/>
  <c r="BE549"/>
  <c r="BI547"/>
  <c r="BH547"/>
  <c r="BG547"/>
  <c r="BF547"/>
  <c r="T547"/>
  <c r="R547"/>
  <c r="P547"/>
  <c r="BK547"/>
  <c r="J547"/>
  <c r="BE547"/>
  <c r="BI545"/>
  <c r="BH545"/>
  <c r="BG545"/>
  <c r="BF545"/>
  <c r="T545"/>
  <c r="R545"/>
  <c r="P545"/>
  <c r="BK545"/>
  <c r="J545"/>
  <c r="BE545"/>
  <c r="BI539"/>
  <c r="BH539"/>
  <c r="BG539"/>
  <c r="BF539"/>
  <c r="T539"/>
  <c r="R539"/>
  <c r="P539"/>
  <c r="BK539"/>
  <c r="J539"/>
  <c r="BE539"/>
  <c r="BI533"/>
  <c r="BH533"/>
  <c r="BG533"/>
  <c r="BF533"/>
  <c r="T533"/>
  <c r="R533"/>
  <c r="P533"/>
  <c r="BK533"/>
  <c r="J533"/>
  <c r="BE533"/>
  <c r="BI527"/>
  <c r="BH527"/>
  <c r="BG527"/>
  <c r="BF527"/>
  <c r="T527"/>
  <c r="R527"/>
  <c r="P527"/>
  <c r="BK527"/>
  <c r="J527"/>
  <c r="BE527"/>
  <c r="BI522"/>
  <c r="BH522"/>
  <c r="BG522"/>
  <c r="BF522"/>
  <c r="T522"/>
  <c r="R522"/>
  <c r="P522"/>
  <c r="BK522"/>
  <c r="J522"/>
  <c r="BE522"/>
  <c r="BI520"/>
  <c r="BH520"/>
  <c r="BG520"/>
  <c r="BF520"/>
  <c r="T520"/>
  <c r="R520"/>
  <c r="P520"/>
  <c r="BK520"/>
  <c r="J520"/>
  <c r="BE520"/>
  <c r="BI515"/>
  <c r="BH515"/>
  <c r="BG515"/>
  <c r="BF515"/>
  <c r="T515"/>
  <c r="R515"/>
  <c r="P515"/>
  <c r="BK515"/>
  <c r="J515"/>
  <c r="BE515"/>
  <c r="BI510"/>
  <c r="BH510"/>
  <c r="BG510"/>
  <c r="BF510"/>
  <c r="T510"/>
  <c r="T509"/>
  <c r="R510"/>
  <c r="R509"/>
  <c r="P510"/>
  <c r="P509"/>
  <c r="BK510"/>
  <c r="BK509"/>
  <c r="J509"/>
  <c r="J510"/>
  <c r="BE510"/>
  <c r="J73"/>
  <c r="BI506"/>
  <c r="BH506"/>
  <c r="BG506"/>
  <c r="BF506"/>
  <c r="T506"/>
  <c r="R506"/>
  <c r="P506"/>
  <c r="BK506"/>
  <c r="J506"/>
  <c r="BE506"/>
  <c r="BI504"/>
  <c r="BH504"/>
  <c r="BG504"/>
  <c r="BF504"/>
  <c r="T504"/>
  <c r="R504"/>
  <c r="P504"/>
  <c r="BK504"/>
  <c r="J504"/>
  <c r="BE504"/>
  <c r="BI502"/>
  <c r="BH502"/>
  <c r="BG502"/>
  <c r="BF502"/>
  <c r="T502"/>
  <c r="R502"/>
  <c r="P502"/>
  <c r="BK502"/>
  <c r="J502"/>
  <c r="BE502"/>
  <c r="BI497"/>
  <c r="BH497"/>
  <c r="BG497"/>
  <c r="BF497"/>
  <c r="T497"/>
  <c r="R497"/>
  <c r="P497"/>
  <c r="BK497"/>
  <c r="J497"/>
  <c r="BE497"/>
  <c r="BI493"/>
  <c r="BH493"/>
  <c r="BG493"/>
  <c r="BF493"/>
  <c r="T493"/>
  <c r="R493"/>
  <c r="P493"/>
  <c r="BK493"/>
  <c r="J493"/>
  <c r="BE493"/>
  <c r="BI489"/>
  <c r="BH489"/>
  <c r="BG489"/>
  <c r="BF489"/>
  <c r="T489"/>
  <c r="R489"/>
  <c r="P489"/>
  <c r="BK489"/>
  <c r="J489"/>
  <c r="BE489"/>
  <c r="BI485"/>
  <c r="BH485"/>
  <c r="BG485"/>
  <c r="BF485"/>
  <c r="T485"/>
  <c r="R485"/>
  <c r="P485"/>
  <c r="BK485"/>
  <c r="J485"/>
  <c r="BE485"/>
  <c r="BI481"/>
  <c r="BH481"/>
  <c r="BG481"/>
  <c r="BF481"/>
  <c r="T481"/>
  <c r="R481"/>
  <c r="P481"/>
  <c r="BK481"/>
  <c r="J481"/>
  <c r="BE481"/>
  <c r="BI477"/>
  <c r="BH477"/>
  <c r="BG477"/>
  <c r="BF477"/>
  <c r="T477"/>
  <c r="R477"/>
  <c r="P477"/>
  <c r="BK477"/>
  <c r="J477"/>
  <c r="BE477"/>
  <c r="BI473"/>
  <c r="BH473"/>
  <c r="BG473"/>
  <c r="BF473"/>
  <c r="T473"/>
  <c r="R473"/>
  <c r="P473"/>
  <c r="BK473"/>
  <c r="J473"/>
  <c r="BE473"/>
  <c r="BI467"/>
  <c r="BH467"/>
  <c r="BG467"/>
  <c r="BF467"/>
  <c r="T467"/>
  <c r="R467"/>
  <c r="P467"/>
  <c r="BK467"/>
  <c r="J467"/>
  <c r="BE467"/>
  <c r="BI464"/>
  <c r="BH464"/>
  <c r="BG464"/>
  <c r="BF464"/>
  <c r="T464"/>
  <c r="R464"/>
  <c r="P464"/>
  <c r="BK464"/>
  <c r="J464"/>
  <c r="BE464"/>
  <c r="BI460"/>
  <c r="BH460"/>
  <c r="BG460"/>
  <c r="BF460"/>
  <c r="T460"/>
  <c r="R460"/>
  <c r="P460"/>
  <c r="BK460"/>
  <c r="J460"/>
  <c r="BE460"/>
  <c r="BI457"/>
  <c r="BH457"/>
  <c r="BG457"/>
  <c r="BF457"/>
  <c r="T457"/>
  <c r="R457"/>
  <c r="P457"/>
  <c r="BK457"/>
  <c r="J457"/>
  <c r="BE457"/>
  <c r="BI454"/>
  <c r="BH454"/>
  <c r="BG454"/>
  <c r="BF454"/>
  <c r="T454"/>
  <c r="R454"/>
  <c r="P454"/>
  <c r="BK454"/>
  <c r="J454"/>
  <c r="BE454"/>
  <c r="BI451"/>
  <c r="BH451"/>
  <c r="BG451"/>
  <c r="BF451"/>
  <c r="T451"/>
  <c r="R451"/>
  <c r="P451"/>
  <c r="BK451"/>
  <c r="J451"/>
  <c r="BE451"/>
  <c r="BI448"/>
  <c r="BH448"/>
  <c r="BG448"/>
  <c r="BF448"/>
  <c r="T448"/>
  <c r="R448"/>
  <c r="P448"/>
  <c r="BK448"/>
  <c r="J448"/>
  <c r="BE448"/>
  <c r="BI445"/>
  <c r="BH445"/>
  <c r="BG445"/>
  <c r="BF445"/>
  <c r="T445"/>
  <c r="T444"/>
  <c r="R445"/>
  <c r="R444"/>
  <c r="P445"/>
  <c r="P444"/>
  <c r="BK445"/>
  <c r="BK444"/>
  <c r="J444"/>
  <c r="J445"/>
  <c r="BE445"/>
  <c r="J72"/>
  <c r="BI440"/>
  <c r="BH440"/>
  <c r="BG440"/>
  <c r="BF440"/>
  <c r="T440"/>
  <c r="R440"/>
  <c r="P440"/>
  <c r="BK440"/>
  <c r="J440"/>
  <c r="BE440"/>
  <c r="BI436"/>
  <c r="BH436"/>
  <c r="BG436"/>
  <c r="BF436"/>
  <c r="T436"/>
  <c r="R436"/>
  <c r="P436"/>
  <c r="BK436"/>
  <c r="J436"/>
  <c r="BE436"/>
  <c r="BI433"/>
  <c r="BH433"/>
  <c r="BG433"/>
  <c r="BF433"/>
  <c r="T433"/>
  <c r="R433"/>
  <c r="P433"/>
  <c r="BK433"/>
  <c r="J433"/>
  <c r="BE433"/>
  <c r="BI428"/>
  <c r="BH428"/>
  <c r="BG428"/>
  <c r="BF428"/>
  <c r="T428"/>
  <c r="R428"/>
  <c r="P428"/>
  <c r="BK428"/>
  <c r="J428"/>
  <c r="BE428"/>
  <c r="BI425"/>
  <c r="BH425"/>
  <c r="BG425"/>
  <c r="BF425"/>
  <c r="T425"/>
  <c r="R425"/>
  <c r="P425"/>
  <c r="BK425"/>
  <c r="J425"/>
  <c r="BE425"/>
  <c r="BI420"/>
  <c r="BH420"/>
  <c r="BG420"/>
  <c r="BF420"/>
  <c r="T420"/>
  <c r="R420"/>
  <c r="P420"/>
  <c r="BK420"/>
  <c r="J420"/>
  <c r="BE420"/>
  <c r="BI417"/>
  <c r="BH417"/>
  <c r="BG417"/>
  <c r="BF417"/>
  <c r="T417"/>
  <c r="R417"/>
  <c r="P417"/>
  <c r="BK417"/>
  <c r="J417"/>
  <c r="BE417"/>
  <c r="BI414"/>
  <c r="BH414"/>
  <c r="BG414"/>
  <c r="BF414"/>
  <c r="T414"/>
  <c r="R414"/>
  <c r="P414"/>
  <c r="BK414"/>
  <c r="J414"/>
  <c r="BE414"/>
  <c r="BI406"/>
  <c r="BH406"/>
  <c r="BG406"/>
  <c r="BF406"/>
  <c r="T406"/>
  <c r="R406"/>
  <c r="P406"/>
  <c r="BK406"/>
  <c r="J406"/>
  <c r="BE406"/>
  <c r="BI401"/>
  <c r="BH401"/>
  <c r="BG401"/>
  <c r="BF401"/>
  <c r="T401"/>
  <c r="R401"/>
  <c r="P401"/>
  <c r="BK401"/>
  <c r="J401"/>
  <c r="BE401"/>
  <c r="BI394"/>
  <c r="BH394"/>
  <c r="BG394"/>
  <c r="BF394"/>
  <c r="T394"/>
  <c r="R394"/>
  <c r="P394"/>
  <c r="BK394"/>
  <c r="J394"/>
  <c r="BE394"/>
  <c r="BI387"/>
  <c r="BH387"/>
  <c r="BG387"/>
  <c r="BF387"/>
  <c r="T387"/>
  <c r="T386"/>
  <c r="R387"/>
  <c r="R386"/>
  <c r="P387"/>
  <c r="P386"/>
  <c r="BK387"/>
  <c r="BK386"/>
  <c r="J386"/>
  <c r="J387"/>
  <c r="BE387"/>
  <c r="J71"/>
  <c r="BI383"/>
  <c r="BH383"/>
  <c r="BG383"/>
  <c r="BF383"/>
  <c r="T383"/>
  <c r="R383"/>
  <c r="P383"/>
  <c r="BK383"/>
  <c r="J383"/>
  <c r="BE383"/>
  <c r="BI381"/>
  <c r="BH381"/>
  <c r="BG381"/>
  <c r="BF381"/>
  <c r="T381"/>
  <c r="R381"/>
  <c r="P381"/>
  <c r="BK381"/>
  <c r="J381"/>
  <c r="BE381"/>
  <c r="BI379"/>
  <c r="BH379"/>
  <c r="BG379"/>
  <c r="BF379"/>
  <c r="T379"/>
  <c r="R379"/>
  <c r="P379"/>
  <c r="BK379"/>
  <c r="J379"/>
  <c r="BE379"/>
  <c r="BI374"/>
  <c r="BH374"/>
  <c r="BG374"/>
  <c r="BF374"/>
  <c r="T374"/>
  <c r="R374"/>
  <c r="P374"/>
  <c r="BK374"/>
  <c r="J374"/>
  <c r="BE374"/>
  <c r="BI370"/>
  <c r="BH370"/>
  <c r="BG370"/>
  <c r="BF370"/>
  <c r="T370"/>
  <c r="R370"/>
  <c r="P370"/>
  <c r="BK370"/>
  <c r="J370"/>
  <c r="BE370"/>
  <c r="BI366"/>
  <c r="BH366"/>
  <c r="BG366"/>
  <c r="BF366"/>
  <c r="T366"/>
  <c r="R366"/>
  <c r="P366"/>
  <c r="BK366"/>
  <c r="J366"/>
  <c r="BE366"/>
  <c r="BI359"/>
  <c r="BH359"/>
  <c r="BG359"/>
  <c r="BF359"/>
  <c r="T359"/>
  <c r="R359"/>
  <c r="P359"/>
  <c r="BK359"/>
  <c r="J359"/>
  <c r="BE359"/>
  <c r="BI355"/>
  <c r="BH355"/>
  <c r="BG355"/>
  <c r="BF355"/>
  <c r="T355"/>
  <c r="R355"/>
  <c r="P355"/>
  <c r="BK355"/>
  <c r="J355"/>
  <c r="BE355"/>
  <c r="BI351"/>
  <c r="BH351"/>
  <c r="BG351"/>
  <c r="BF351"/>
  <c r="T351"/>
  <c r="R351"/>
  <c r="P351"/>
  <c r="BK351"/>
  <c r="J351"/>
  <c r="BE351"/>
  <c r="BI347"/>
  <c r="BH347"/>
  <c r="BG347"/>
  <c r="BF347"/>
  <c r="T347"/>
  <c r="T346"/>
  <c r="R347"/>
  <c r="R346"/>
  <c r="P347"/>
  <c r="P346"/>
  <c r="BK347"/>
  <c r="BK346"/>
  <c r="J346"/>
  <c r="J347"/>
  <c r="BE347"/>
  <c r="J70"/>
  <c r="BI342"/>
  <c r="BH342"/>
  <c r="BG342"/>
  <c r="BF342"/>
  <c r="T342"/>
  <c r="T341"/>
  <c r="R342"/>
  <c r="R341"/>
  <c r="P342"/>
  <c r="P341"/>
  <c r="BK342"/>
  <c r="BK341"/>
  <c r="J341"/>
  <c r="J342"/>
  <c r="BE342"/>
  <c r="J69"/>
  <c r="BI338"/>
  <c r="BH338"/>
  <c r="BG338"/>
  <c r="BF338"/>
  <c r="T338"/>
  <c r="R338"/>
  <c r="P338"/>
  <c r="BK338"/>
  <c r="J338"/>
  <c r="BE338"/>
  <c r="BI335"/>
  <c r="BH335"/>
  <c r="BG335"/>
  <c r="BF335"/>
  <c r="T335"/>
  <c r="R335"/>
  <c r="P335"/>
  <c r="BK335"/>
  <c r="J335"/>
  <c r="BE335"/>
  <c r="BI332"/>
  <c r="BH332"/>
  <c r="BG332"/>
  <c r="BF332"/>
  <c r="T332"/>
  <c r="T331"/>
  <c r="R332"/>
  <c r="R331"/>
  <c r="P332"/>
  <c r="P331"/>
  <c r="BK332"/>
  <c r="BK331"/>
  <c r="J331"/>
  <c r="J332"/>
  <c r="BE332"/>
  <c r="J68"/>
  <c r="BI327"/>
  <c r="BH327"/>
  <c r="BG327"/>
  <c r="BF327"/>
  <c r="T327"/>
  <c r="R327"/>
  <c r="P327"/>
  <c r="BK327"/>
  <c r="J327"/>
  <c r="BE327"/>
  <c r="BI324"/>
  <c r="BH324"/>
  <c r="BG324"/>
  <c r="BF324"/>
  <c r="T324"/>
  <c r="R324"/>
  <c r="P324"/>
  <c r="BK324"/>
  <c r="J324"/>
  <c r="BE324"/>
  <c r="BI321"/>
  <c r="BH321"/>
  <c r="BG321"/>
  <c r="BF321"/>
  <c r="T321"/>
  <c r="R321"/>
  <c r="P321"/>
  <c r="BK321"/>
  <c r="J321"/>
  <c r="BE321"/>
  <c r="BI318"/>
  <c r="BH318"/>
  <c r="BG318"/>
  <c r="BF318"/>
  <c r="T318"/>
  <c r="T317"/>
  <c r="R318"/>
  <c r="R317"/>
  <c r="P318"/>
  <c r="P317"/>
  <c r="BK318"/>
  <c r="BK317"/>
  <c r="J317"/>
  <c r="J318"/>
  <c r="BE318"/>
  <c r="J67"/>
  <c r="BI314"/>
  <c r="BH314"/>
  <c r="BG314"/>
  <c r="BF314"/>
  <c r="T314"/>
  <c r="T313"/>
  <c r="R314"/>
  <c r="R313"/>
  <c r="P314"/>
  <c r="P313"/>
  <c r="BK314"/>
  <c r="BK313"/>
  <c r="J313"/>
  <c r="J314"/>
  <c r="BE314"/>
  <c r="J66"/>
  <c r="BI310"/>
  <c r="BH310"/>
  <c r="BG310"/>
  <c r="BF310"/>
  <c r="T310"/>
  <c r="R310"/>
  <c r="P310"/>
  <c r="BK310"/>
  <c r="J310"/>
  <c r="BE310"/>
  <c r="BI307"/>
  <c r="BH307"/>
  <c r="BG307"/>
  <c r="BF307"/>
  <c r="T307"/>
  <c r="T306"/>
  <c r="R307"/>
  <c r="R306"/>
  <c r="P307"/>
  <c r="P306"/>
  <c r="BK307"/>
  <c r="BK306"/>
  <c r="J306"/>
  <c r="J307"/>
  <c r="BE307"/>
  <c r="J65"/>
  <c r="BI303"/>
  <c r="BH303"/>
  <c r="BG303"/>
  <c r="BF303"/>
  <c r="T303"/>
  <c r="T302"/>
  <c r="T301"/>
  <c r="R303"/>
  <c r="R302"/>
  <c r="R301"/>
  <c r="P303"/>
  <c r="P302"/>
  <c r="P301"/>
  <c r="BK303"/>
  <c r="BK302"/>
  <c r="J302"/>
  <c r="BK301"/>
  <c r="J301"/>
  <c r="J303"/>
  <c r="BE303"/>
  <c r="J64"/>
  <c r="J63"/>
  <c r="BI298"/>
  <c r="BH298"/>
  <c r="BG298"/>
  <c r="BF298"/>
  <c r="T298"/>
  <c r="R298"/>
  <c r="P298"/>
  <c r="BK298"/>
  <c r="J298"/>
  <c r="BE298"/>
  <c r="BI296"/>
  <c r="BH296"/>
  <c r="BG296"/>
  <c r="BF296"/>
  <c r="T296"/>
  <c r="R296"/>
  <c r="P296"/>
  <c r="BK296"/>
  <c r="J296"/>
  <c r="BE296"/>
  <c r="BI294"/>
  <c r="BH294"/>
  <c r="BG294"/>
  <c r="BF294"/>
  <c r="T294"/>
  <c r="T293"/>
  <c r="R294"/>
  <c r="R293"/>
  <c r="P294"/>
  <c r="P293"/>
  <c r="BK294"/>
  <c r="BK293"/>
  <c r="J293"/>
  <c r="J294"/>
  <c r="BE294"/>
  <c r="J62"/>
  <c r="BI290"/>
  <c r="BH290"/>
  <c r="BG290"/>
  <c r="BF290"/>
  <c r="T290"/>
  <c r="R290"/>
  <c r="P290"/>
  <c r="BK290"/>
  <c r="J290"/>
  <c r="BE290"/>
  <c r="BI287"/>
  <c r="BH287"/>
  <c r="BG287"/>
  <c r="BF287"/>
  <c r="T287"/>
  <c r="R287"/>
  <c r="P287"/>
  <c r="BK287"/>
  <c r="J287"/>
  <c r="BE287"/>
  <c r="BI285"/>
  <c r="BH285"/>
  <c r="BG285"/>
  <c r="BF285"/>
  <c r="T285"/>
  <c r="R285"/>
  <c r="P285"/>
  <c r="BK285"/>
  <c r="J285"/>
  <c r="BE285"/>
  <c r="BI283"/>
  <c r="BH283"/>
  <c r="BG283"/>
  <c r="BF283"/>
  <c r="T283"/>
  <c r="T282"/>
  <c r="R283"/>
  <c r="R282"/>
  <c r="P283"/>
  <c r="P282"/>
  <c r="BK283"/>
  <c r="BK282"/>
  <c r="J282"/>
  <c r="J283"/>
  <c r="BE283"/>
  <c r="J61"/>
  <c r="BI279"/>
  <c r="BH279"/>
  <c r="BG279"/>
  <c r="BF279"/>
  <c r="T279"/>
  <c r="R279"/>
  <c r="P279"/>
  <c r="BK279"/>
  <c r="J279"/>
  <c r="BE279"/>
  <c r="BI271"/>
  <c r="BH271"/>
  <c r="BG271"/>
  <c r="BF271"/>
  <c r="T271"/>
  <c r="R271"/>
  <c r="P271"/>
  <c r="BK271"/>
  <c r="J271"/>
  <c r="BE271"/>
  <c r="BI261"/>
  <c r="BH261"/>
  <c r="BG261"/>
  <c r="BF261"/>
  <c r="T261"/>
  <c r="R261"/>
  <c r="P261"/>
  <c r="BK261"/>
  <c r="J261"/>
  <c r="BE261"/>
  <c r="BI253"/>
  <c r="BH253"/>
  <c r="BG253"/>
  <c r="BF253"/>
  <c r="T253"/>
  <c r="R253"/>
  <c r="P253"/>
  <c r="BK253"/>
  <c r="J253"/>
  <c r="BE253"/>
  <c r="BI249"/>
  <c r="BH249"/>
  <c r="BG249"/>
  <c r="BF249"/>
  <c r="T249"/>
  <c r="R249"/>
  <c r="P249"/>
  <c r="BK249"/>
  <c r="J249"/>
  <c r="BE249"/>
  <c r="BI243"/>
  <c r="BH243"/>
  <c r="BG243"/>
  <c r="BF243"/>
  <c r="T243"/>
  <c r="R243"/>
  <c r="P243"/>
  <c r="BK243"/>
  <c r="J243"/>
  <c r="BE243"/>
  <c r="BI238"/>
  <c r="BH238"/>
  <c r="BG238"/>
  <c r="BF238"/>
  <c r="T238"/>
  <c r="R238"/>
  <c r="P238"/>
  <c r="BK238"/>
  <c r="J238"/>
  <c r="BE238"/>
  <c r="BI234"/>
  <c r="BH234"/>
  <c r="BG234"/>
  <c r="BF234"/>
  <c r="T234"/>
  <c r="R234"/>
  <c r="P234"/>
  <c r="BK234"/>
  <c r="J234"/>
  <c r="BE234"/>
  <c r="BI226"/>
  <c r="BH226"/>
  <c r="BG226"/>
  <c r="BF226"/>
  <c r="T226"/>
  <c r="R226"/>
  <c r="P226"/>
  <c r="BK226"/>
  <c r="J226"/>
  <c r="BE226"/>
  <c r="BI219"/>
  <c r="BH219"/>
  <c r="BG219"/>
  <c r="BF219"/>
  <c r="T219"/>
  <c r="R219"/>
  <c r="P219"/>
  <c r="BK219"/>
  <c r="J219"/>
  <c r="BE219"/>
  <c r="BI214"/>
  <c r="BH214"/>
  <c r="BG214"/>
  <c r="BF214"/>
  <c r="T214"/>
  <c r="R214"/>
  <c r="P214"/>
  <c r="BK214"/>
  <c r="J214"/>
  <c r="BE214"/>
  <c r="BI211"/>
  <c r="BH211"/>
  <c r="BG211"/>
  <c r="BF211"/>
  <c r="T211"/>
  <c r="R211"/>
  <c r="P211"/>
  <c r="BK211"/>
  <c r="J211"/>
  <c r="BE211"/>
  <c r="BI208"/>
  <c r="BH208"/>
  <c r="BG208"/>
  <c r="BF208"/>
  <c r="T208"/>
  <c r="T207"/>
  <c r="R208"/>
  <c r="R207"/>
  <c r="P208"/>
  <c r="P207"/>
  <c r="BK208"/>
  <c r="BK207"/>
  <c r="J207"/>
  <c r="J208"/>
  <c r="BE208"/>
  <c r="J60"/>
  <c r="BI204"/>
  <c r="BH204"/>
  <c r="BG204"/>
  <c r="BF204"/>
  <c r="T204"/>
  <c r="R204"/>
  <c r="P204"/>
  <c r="BK204"/>
  <c r="J204"/>
  <c r="BE204"/>
  <c r="BI200"/>
  <c r="BH200"/>
  <c r="BG200"/>
  <c r="BF200"/>
  <c r="T200"/>
  <c r="R200"/>
  <c r="P200"/>
  <c r="BK200"/>
  <c r="J200"/>
  <c r="BE200"/>
  <c r="BI197"/>
  <c r="BH197"/>
  <c r="BG197"/>
  <c r="BF197"/>
  <c r="T197"/>
  <c r="R197"/>
  <c r="P197"/>
  <c r="BK197"/>
  <c r="J197"/>
  <c r="BE197"/>
  <c r="BI194"/>
  <c r="BH194"/>
  <c r="BG194"/>
  <c r="BF194"/>
  <c r="T194"/>
  <c r="R194"/>
  <c r="P194"/>
  <c r="BK194"/>
  <c r="J194"/>
  <c r="BE194"/>
  <c r="BI190"/>
  <c r="BH190"/>
  <c r="BG190"/>
  <c r="BF190"/>
  <c r="T190"/>
  <c r="R190"/>
  <c r="P190"/>
  <c r="BK190"/>
  <c r="J190"/>
  <c r="BE190"/>
  <c r="BI187"/>
  <c r="BH187"/>
  <c r="BG187"/>
  <c r="BF187"/>
  <c r="T187"/>
  <c r="R187"/>
  <c r="P187"/>
  <c r="BK187"/>
  <c r="J187"/>
  <c r="BE187"/>
  <c r="BI184"/>
  <c r="BH184"/>
  <c r="BG184"/>
  <c r="BF184"/>
  <c r="T184"/>
  <c r="R184"/>
  <c r="P184"/>
  <c r="BK184"/>
  <c r="J184"/>
  <c r="BE184"/>
  <c r="BI180"/>
  <c r="BH180"/>
  <c r="BG180"/>
  <c r="BF180"/>
  <c r="T180"/>
  <c r="R180"/>
  <c r="P180"/>
  <c r="BK180"/>
  <c r="J180"/>
  <c r="BE180"/>
  <c r="BI174"/>
  <c r="BH174"/>
  <c r="BG174"/>
  <c r="BF174"/>
  <c r="T174"/>
  <c r="R174"/>
  <c r="P174"/>
  <c r="BK174"/>
  <c r="J174"/>
  <c r="BE174"/>
  <c r="BI170"/>
  <c r="BH170"/>
  <c r="BG170"/>
  <c r="BF170"/>
  <c r="T170"/>
  <c r="R170"/>
  <c r="P170"/>
  <c r="BK170"/>
  <c r="J170"/>
  <c r="BE170"/>
  <c r="BI166"/>
  <c r="BH166"/>
  <c r="BG166"/>
  <c r="BF166"/>
  <c r="T166"/>
  <c r="R166"/>
  <c r="P166"/>
  <c r="BK166"/>
  <c r="J166"/>
  <c r="BE166"/>
  <c r="BI160"/>
  <c r="BH160"/>
  <c r="BG160"/>
  <c r="BF160"/>
  <c r="T160"/>
  <c r="R160"/>
  <c r="P160"/>
  <c r="BK160"/>
  <c r="J160"/>
  <c r="BE160"/>
  <c r="BI150"/>
  <c r="BH150"/>
  <c r="BG150"/>
  <c r="BF150"/>
  <c r="T150"/>
  <c r="R150"/>
  <c r="P150"/>
  <c r="BK150"/>
  <c r="J150"/>
  <c r="BE150"/>
  <c r="BI140"/>
  <c r="BH140"/>
  <c r="BG140"/>
  <c r="BF140"/>
  <c r="T140"/>
  <c r="R140"/>
  <c r="P140"/>
  <c r="BK140"/>
  <c r="J140"/>
  <c r="BE140"/>
  <c r="BI131"/>
  <c r="BH131"/>
  <c r="BG131"/>
  <c r="BF131"/>
  <c r="T131"/>
  <c r="R131"/>
  <c r="P131"/>
  <c r="BK131"/>
  <c r="J131"/>
  <c r="BE131"/>
  <c r="BI126"/>
  <c r="BH126"/>
  <c r="BG126"/>
  <c r="BF126"/>
  <c r="T126"/>
  <c r="T125"/>
  <c r="R126"/>
  <c r="R125"/>
  <c r="P126"/>
  <c r="P125"/>
  <c r="BK126"/>
  <c r="BK125"/>
  <c r="J125"/>
  <c r="J126"/>
  <c r="BE126"/>
  <c r="J59"/>
  <c r="BI120"/>
  <c r="BH120"/>
  <c r="BG120"/>
  <c r="BF120"/>
  <c r="T120"/>
  <c r="R120"/>
  <c r="P120"/>
  <c r="BK120"/>
  <c r="J120"/>
  <c r="BE120"/>
  <c r="BI115"/>
  <c r="BH115"/>
  <c r="BG115"/>
  <c r="BF115"/>
  <c r="T115"/>
  <c r="R115"/>
  <c r="P115"/>
  <c r="BK115"/>
  <c r="J115"/>
  <c r="BE115"/>
  <c r="BI109"/>
  <c r="BH109"/>
  <c r="BG109"/>
  <c r="BF109"/>
  <c r="T109"/>
  <c r="R109"/>
  <c r="P109"/>
  <c r="BK109"/>
  <c r="J109"/>
  <c r="BE109"/>
  <c r="BI105"/>
  <c r="BH105"/>
  <c r="BG105"/>
  <c r="BF105"/>
  <c r="T105"/>
  <c r="R105"/>
  <c r="P105"/>
  <c r="BK105"/>
  <c r="J105"/>
  <c r="BE105"/>
  <c r="BI101"/>
  <c r="F34"/>
  <c i="1" r="BD52"/>
  <c i="2" r="BH101"/>
  <c r="F33"/>
  <c i="1" r="BC52"/>
  <c i="2" r="BG101"/>
  <c r="F32"/>
  <c i="1" r="BB52"/>
  <c i="2" r="BF101"/>
  <c r="J31"/>
  <c i="1" r="AW52"/>
  <c i="2" r="F31"/>
  <c i="1" r="BA52"/>
  <c i="2" r="T101"/>
  <c r="T100"/>
  <c r="T99"/>
  <c r="T98"/>
  <c r="R101"/>
  <c r="R100"/>
  <c r="R99"/>
  <c r="R98"/>
  <c r="P101"/>
  <c r="P100"/>
  <c r="P99"/>
  <c r="P98"/>
  <c i="1" r="AU52"/>
  <c i="2" r="BK101"/>
  <c r="BK100"/>
  <c r="J100"/>
  <c r="BK99"/>
  <c r="J99"/>
  <c r="BK98"/>
  <c r="J98"/>
  <c r="J56"/>
  <c r="J27"/>
  <c i="1" r="AG52"/>
  <c i="2" r="J101"/>
  <c r="BE101"/>
  <c r="J30"/>
  <c i="1" r="AV52"/>
  <c i="2" r="F30"/>
  <c i="1" r="AZ52"/>
  <c i="2" r="J58"/>
  <c r="J57"/>
  <c r="J94"/>
  <c r="F94"/>
  <c r="F92"/>
  <c r="E90"/>
  <c r="J51"/>
  <c r="F51"/>
  <c r="F49"/>
  <c r="E47"/>
  <c r="J36"/>
  <c r="J18"/>
  <c r="E18"/>
  <c r="F95"/>
  <c r="F52"/>
  <c r="J17"/>
  <c r="J12"/>
  <c r="J92"/>
  <c r="J49"/>
  <c r="E7"/>
  <c r="E88"/>
  <c r="E45"/>
  <c i="1" r="BD51"/>
  <c r="W30"/>
  <c r="BC51"/>
  <c r="W29"/>
  <c r="BB51"/>
  <c r="W28"/>
  <c r="BA51"/>
  <c r="W27"/>
  <c r="AZ51"/>
  <c r="W26"/>
  <c r="AY51"/>
  <c r="AX51"/>
  <c r="AW51"/>
  <c r="AK27"/>
  <c r="AV51"/>
  <c r="AK26"/>
  <c r="AU51"/>
  <c r="AT51"/>
  <c r="AS51"/>
  <c r="AG51"/>
  <c r="AK23"/>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<sst xmlns="http://schemas.openxmlformats.org/spreadsheetml/2006/main">
  <si>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</si>
  <si>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</si>
  <si>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</si>
  <si>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</si>
  <si>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</si>
  <si>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</si>
  <si>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</si>
  <si>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{a7aa5d8d-1734-4300-906c-a6cf88556116}</t>
  </si>
  <si>
    <t>0,01</t>
  </si>
  <si>
    <t>21</t>
  </si>
  <si>
    <t>15</t>
  </si>
  <si>
    <t>REKAPITULACE STAVBY</t>
  </si>
  <si>
    <t xml:space="preserve">v ---  níže se nacházejí doplnkové a pomocné údaje k sestavám  --- v</t>
  </si>
  <si>
    <t>Návod na vyplnění</t>
  </si>
  <si>
    <t>0,001</t>
  </si>
  <si>
    <t>Kód:</t>
  </si>
  <si>
    <t>2018/04/07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</si>
  <si>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</si>
  <si>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</si>
  <si>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volných prostor v objektu občanské vybavenosti, ul. Horní 1492/55</t>
  </si>
  <si>
    <t>KSO:</t>
  </si>
  <si>
    <t/>
  </si>
  <si>
    <t>CC-CZ:</t>
  </si>
  <si>
    <t>Místo:</t>
  </si>
  <si>
    <t>Ostrava Hrabůvka</t>
  </si>
  <si>
    <t>Datum:</t>
  </si>
  <si>
    <t>27. 4. 2018</t>
  </si>
  <si>
    <t>Zadavatel:</t>
  </si>
  <si>
    <t>IČ:</t>
  </si>
  <si>
    <t>Úřad městského obvodu Ostrava - Jih</t>
  </si>
  <si>
    <t>DIČ:</t>
  </si>
  <si>
    <t>Uchazeč:</t>
  </si>
  <si>
    <t>Vyplň údaj</t>
  </si>
  <si>
    <t>Projektant:</t>
  </si>
  <si>
    <t>Inpros Frýdek-Místek</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</si>
  <si>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</si>
  <si>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</si>
  <si>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</si>
  <si>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</si>
  <si>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</si>
  <si>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</si>
  <si>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</si>
  <si>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</si>
  <si>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</si>
  <si>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</si>
  <si>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</si>
  <si>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</si>
  <si>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</si>
  <si>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</si>
  <si>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</si>
  <si>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</si>
  <si>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</si>
  <si>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</si>
  <si>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</si>
  <si>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</si>
  <si>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</si>
  <si>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</si>
  <si>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</si>
  <si>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</si>
  <si>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</si>
  <si>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</si>
  <si>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</si>
  <si>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</si>
  <si>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</si>
  <si>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</si>
  <si>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</si>
  <si>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</si>
  <si>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</si>
  <si>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</si>
  <si>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</si>
  <si>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</si>
  <si>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</si>
  <si>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</si>
  <si>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</si>
  <si>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</si>
  <si>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</si>
  <si>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</si>
  <si>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S01</t>
  </si>
  <si>
    <t>Herna 1. NP</t>
  </si>
  <si>
    <t>STA</t>
  </si>
  <si>
    <t>1</t>
  </si>
  <si>
    <t>{7439dda7-6cb8-4945-9dc0-15648f48e771}</t>
  </si>
  <si>
    <t>2</t>
  </si>
  <si>
    <t>S02</t>
  </si>
  <si>
    <t>Železářství 1. NP</t>
  </si>
  <si>
    <t>{5db1ca4c-2480-44b0-8211-9c9b968fbb42}</t>
  </si>
  <si>
    <t>S03</t>
  </si>
  <si>
    <t>Fotolab 2. NP</t>
  </si>
  <si>
    <t>{8b457df4-5af2-4a68-acf9-3e39394465cd}</t>
  </si>
  <si>
    <t>S04</t>
  </si>
  <si>
    <t>Textil 2. NP</t>
  </si>
  <si>
    <t>{3b50a6c6-4fd1-4624-9454-aba0c1213014}</t>
  </si>
  <si>
    <t>1) Krycí list soupisu</t>
  </si>
  <si>
    <t>2) Rekapitulace</t>
  </si>
  <si>
    <t>3) Soupis prací</t>
  </si>
  <si>
    <t>Zpět na list:</t>
  </si>
  <si>
    <t>Rekapitulace stavby</t>
  </si>
  <si>
    <t>KRYCÍ LIST SOUPISU</t>
  </si>
  <si>
    <t>Objekt:</t>
  </si>
  <si>
    <t>S01 - Herna 1. NP</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</si>
  <si>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</si>
  <si>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</si>
  <si>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</si>
  <si>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</si>
  <si>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</si>
  <si>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</si>
  <si>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</si>
  <si>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</si>
  <si>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</si>
  <si>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</si>
  <si>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</si>
  <si>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</si>
  <si>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722 - Zdravotechnika - vnitřní vodovod</t>
  </si>
  <si>
    <t xml:space="preserve">    733 - Ústřední vytápění - rozvodné potrubí</t>
  </si>
  <si>
    <t xml:space="preserve">    734 - Ústřední vytápění - armatury</t>
  </si>
  <si>
    <t xml:space="preserve">    735 - Ústřední vytápění - otopná tělesa</t>
  </si>
  <si>
    <t xml:space="preserve">    741 - Elektroinstalace - silnoproud</t>
  </si>
  <si>
    <t xml:space="preserve">    751 - Vzduchotechnika</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</si>
  <si>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</si>
  <si>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</si>
  <si>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</si>
  <si>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</si>
  <si>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</si>
  <si>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</si>
  <si>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</si>
  <si>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</si>
  <si>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</si>
  <si>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</si>
  <si>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</si>
  <si>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</si>
  <si>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</si>
  <si>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</si>
  <si>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</si>
  <si>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</si>
  <si>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</si>
  <si>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</si>
  <si>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</si>
  <si>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</si>
  <si>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</si>
  <si>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</si>
  <si>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</si>
  <si>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</si>
  <si>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</si>
  <si>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</si>
  <si>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</si>
  <si>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</si>
  <si>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</si>
  <si>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317142412</t>
  </si>
  <si>
    <t>Překlady nenosné prefabrikované z pórobetonu přímé osazené do tenkého maltového lože v příčkách tloušťky 75 mm, délky překladu přes 1000 do 1250 mm</t>
  </si>
  <si>
    <t>kus</t>
  </si>
  <si>
    <t>CS ÚRS 2018 01</t>
  </si>
  <si>
    <t>4</t>
  </si>
  <si>
    <t>-1686125290</t>
  </si>
  <si>
    <t>PSC</t>
  </si>
  <si>
    <t xml:space="preserve">Poznámka k souboru cen:_x000d_
1. V cenách jsou započteny náklady na dodání a uložení překladu, včetně podmazání ložné plochy tenkovrstvou maltou. </t>
  </si>
  <si>
    <t>VV</t>
  </si>
  <si>
    <t>SÚ01, výkr. č. D.1.1-103</t>
  </si>
  <si>
    <t>317142432</t>
  </si>
  <si>
    <t>Překlady nenosné prefabrikované z pórobetonu přímé osazené do tenkého maltového lože v příčkách tloušťky 125 mm, délky překladu přes 1000 do 1250 mm</t>
  </si>
  <si>
    <t>-1260029283</t>
  </si>
  <si>
    <t>340201119</t>
  </si>
  <si>
    <t>Příplatek za zaoblení zděných příček i přizdívek o vnitřním poloměru půdorysu do 5 m</t>
  </si>
  <si>
    <t>m2</t>
  </si>
  <si>
    <t>717532172</t>
  </si>
  <si>
    <t xml:space="preserve">Poznámka k souboru cen:_x000d_
1. Zdivo o vnitřním poloměru přes 5 m se oceňuje jako zdivo rovné. </t>
  </si>
  <si>
    <t>0,25*(1,87+0,33+1,63+0,3+1,4+1,95)</t>
  </si>
  <si>
    <t>1,87*2,8+1,63*2,8-0,9*2</t>
  </si>
  <si>
    <t>Součet</t>
  </si>
  <si>
    <t>342272225</t>
  </si>
  <si>
    <t>Příčky z pórobetonových tvárnic hladkých na tenké maltové lože objemová hmotnost do 500 kg/m3, tloušťka příčky 100 mm</t>
  </si>
  <si>
    <t>-1937165773</t>
  </si>
  <si>
    <t>3,4*(1,6+1,2)-0,7*2</t>
  </si>
  <si>
    <t>0,9*2,05</t>
  </si>
  <si>
    <t>5</t>
  </si>
  <si>
    <t>342272235</t>
  </si>
  <si>
    <t>Příčky z pórobetonových tvárnic hladkých na tenké maltové lože objemová hmotnost do 500 kg/m3, tloušťka příčky 125 mm</t>
  </si>
  <si>
    <t>-1660207191</t>
  </si>
  <si>
    <t>0,25*(3,89+0,225+1,87+0,33+1,63+0,3+1,4+1,95)</t>
  </si>
  <si>
    <t>6</t>
  </si>
  <si>
    <t>Úpravy povrchů, podlahy a osazování výplní</t>
  </si>
  <si>
    <t>612131101</t>
  </si>
  <si>
    <t>Podkladní a spojovací vrstva vnitřních omítaných ploch cementový postřik nanášený ručně celoplošně stěn</t>
  </si>
  <si>
    <t>-550336565</t>
  </si>
  <si>
    <t>SÚ11, výkr. č. D.1.1-103</t>
  </si>
  <si>
    <t>56,804</t>
  </si>
  <si>
    <t>128,475*0,3</t>
  </si>
  <si>
    <t>7</t>
  </si>
  <si>
    <t>612131121</t>
  </si>
  <si>
    <t>Podkladní a spojovací vrstva vnitřních omítaných ploch penetrace akrylát-silikonová nanášená ručně stěn</t>
  </si>
  <si>
    <t>-569980782</t>
  </si>
  <si>
    <t>3,4*(4,97+0,2+0,2+3,89+0,25+0,25+1,87+0,33+1,63+0,3+0,3+1,4+2,05+5,05+1,3+1,85+1,9+1,7)</t>
  </si>
  <si>
    <t>2,5*(3,05+3,05+1,8+1,8+1,6+1,6+1,1+1,1+1,8+1,8+1,85+1,85)</t>
  </si>
  <si>
    <t>3*(1,63+1,87)</t>
  </si>
  <si>
    <t>3,4*(1,9+1,9+3,89+3,89)</t>
  </si>
  <si>
    <t>-1,75*1</t>
  </si>
  <si>
    <t>-0,9*2*2-0,8*2*4-0,7*2*4</t>
  </si>
  <si>
    <t>8</t>
  </si>
  <si>
    <t>612142001</t>
  </si>
  <si>
    <t>Potažení vnitřních ploch pletivem v ploše nebo pruzích, na plném podkladu sklovláknitým vtlačením do tmelu stěn</t>
  </si>
  <si>
    <t>-1853205178</t>
  </si>
  <si>
    <t xml:space="preserve">Poznámka k souboru cen:_x000d_
1. V cenách -2001 jsou započteny i náklady na tmel. </t>
  </si>
  <si>
    <t>9</t>
  </si>
  <si>
    <t>612311131</t>
  </si>
  <si>
    <t>Potažení vnitřních ploch štukem tloušťky do 3 mm svislých konstrukcí stěn</t>
  </si>
  <si>
    <t>-609580497</t>
  </si>
  <si>
    <t>-16,118</t>
  </si>
  <si>
    <t>10</t>
  </si>
  <si>
    <t>612321121</t>
  </si>
  <si>
    <t>Omítka vápenocementová vnitřních ploch nanášená ručně jednovrstvá, tloušťky do 10 mm hladká svislých konstrukcí stěn</t>
  </si>
  <si>
    <t>-62165626</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</si>
  <si>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</si>
  <si>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11</t>
  </si>
  <si>
    <t>619991001</t>
  </si>
  <si>
    <t>Zakrytí vnitřních ploch před znečištěním včetně pozdějšího odkrytí podlah fólií přilepenou lepící páskou</t>
  </si>
  <si>
    <t>1653990804</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</si>
  <si>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</si>
  <si>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 xml:space="preserve">výkr. č. D.1.1-102 </t>
  </si>
  <si>
    <t>15,5</t>
  </si>
  <si>
    <t>12</t>
  </si>
  <si>
    <t>619991011</t>
  </si>
  <si>
    <t>Zakrytí vnitřních ploch před znečištěním včetně pozdějšího odkrytí konstrukcí a prvků obalením fólií a přelepením páskou</t>
  </si>
  <si>
    <t>-53024199</t>
  </si>
  <si>
    <t>13</t>
  </si>
  <si>
    <t>629991011</t>
  </si>
  <si>
    <t>Zakrytí vnějších ploch před znečištěním včetně pozdějšího odkrytí výplní otvorů a svislých ploch fólií přilepenou lepící páskou</t>
  </si>
  <si>
    <t>1034833007</t>
  </si>
  <si>
    <t xml:space="preserve">Poznámka k souboru cen:_x000d_
1. V ceně -1012 nejsou započteny náklady na dodávku a montáž začišťovací lišty; tyto se oceňují cenou 622 14-3004 této části katalogu a materiálem ve specifikaci. </t>
  </si>
  <si>
    <t>3,3*(5,95+2,3+3,5)</t>
  </si>
  <si>
    <t>1*3,75</t>
  </si>
  <si>
    <t>14</t>
  </si>
  <si>
    <t>642942111</t>
  </si>
  <si>
    <t>Osazování zárubní nebo rámů kovových dveřních lisovaných nebo z úhelníků bez dveřních křídel, na cementovou maltu, plochy otvoru do 2,5 m2</t>
  </si>
  <si>
    <t>-189902395</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</si>
  <si>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</si>
  <si>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SÚ04, výkr. č. D.1.1-103, 105</t>
  </si>
  <si>
    <t>M</t>
  </si>
  <si>
    <t>55331369</t>
  </si>
  <si>
    <t>zárubeň ocelová pro porobeton 125 700 L/P</t>
  </si>
  <si>
    <t>998821568</t>
  </si>
  <si>
    <t>16</t>
  </si>
  <si>
    <t>55331371</t>
  </si>
  <si>
    <t>zárubeň ocelová pro porobeton 125 800 L/P</t>
  </si>
  <si>
    <t>-240967793</t>
  </si>
  <si>
    <t>17</t>
  </si>
  <si>
    <t>642945111</t>
  </si>
  <si>
    <t>Osazování ocelových zárubní protipožárních nebo protiplynových dveří do vynechaného otvoru, s obetonováním, dveří jednokřídlových do 2,5 m2</t>
  </si>
  <si>
    <t>91326443</t>
  </si>
  <si>
    <t xml:space="preserve">Poznámka k souboru cen:_x000d_
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 cenách za osazení. 5. Ceny lze použít i pro osazení zárubně včetně křídla (křídel), které nelze vyvěsit. 6. Kompletace zárubně s křídlem (křídly) se ocení cenami katalogu PSV 800-767 Konstrukce zámečnické - montáž. </t>
  </si>
  <si>
    <t>18</t>
  </si>
  <si>
    <t>55331143</t>
  </si>
  <si>
    <t>zárubeň ocelová pro běžné zdění hranatý profil 145 800 L/P_x000d_
Pro dveře s požárníá odolností</t>
  </si>
  <si>
    <t>-1892493317</t>
  </si>
  <si>
    <t>19</t>
  </si>
  <si>
    <t>55331145</t>
  </si>
  <si>
    <t>zárubeň ocelová pro běžné zdění hranatý profil 145 900 L/P_x000d_
Pro dveře s požární odolností</t>
  </si>
  <si>
    <t>-421980404</t>
  </si>
  <si>
    <t>20</t>
  </si>
  <si>
    <t>771591111</t>
  </si>
  <si>
    <t>Podlahy - ostatní práce penetrace podkladu</t>
  </si>
  <si>
    <t>-624531738</t>
  </si>
  <si>
    <t xml:space="preserve">Poznámka k souboru cen:_x000d_
1. Množství měrných jednotek u ceny -1185 se stanoví podle počtu řezaných dlaždic, nezávisle na jejich velikosti. 2. Položkou -1185 lze ocenit provádění více řezů na jednom kusu dlažby. </t>
  </si>
  <si>
    <t>SÚ03, výkr. č. D.1.1-103</t>
  </si>
  <si>
    <t>87,84+3,33+7,17</t>
  </si>
  <si>
    <t>632451107</t>
  </si>
  <si>
    <t>Potěr cementový samonivelační ze suchých směsí tloušťky přes 15 do 20 mm</t>
  </si>
  <si>
    <t>-993918973</t>
  </si>
  <si>
    <t>Ostatní konstrukce a práce, bourání</t>
  </si>
  <si>
    <t>22</t>
  </si>
  <si>
    <t>949101112</t>
  </si>
  <si>
    <t>Lešení pomocné pracovní pro objekty pozemních staveb pro zatížení do 150 kg/m2, o výšce lešeňové podlahy přes 1,9 do 3,5 m</t>
  </si>
  <si>
    <t>964781764</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</si>
  <si>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</si>
  <si>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104,89</t>
  </si>
  <si>
    <t>23</t>
  </si>
  <si>
    <t>952901111</t>
  </si>
  <si>
    <t xml:space="preserve">Vyčištění budov nebo objektů před předáním do užívání budov bytové nebo občanské výstavby, světlé výšky podlaží do 4 m v ceně -1111 jsou započteny náklady na zametení a umytí podlah, dlažeb, obkladů, schodů v místnostech, chodbách a schodištích, vyčištění a umytí oken, dveří s rámy, zárubněmi, umytí a vyčištění jiných zasklených a natíraných ploch a zařizovacích předmětů. </t>
  </si>
  <si>
    <t>363970712</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</si>
  <si>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</si>
  <si>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24</t>
  </si>
  <si>
    <t>962031132</t>
  </si>
  <si>
    <t>Bourání příček z cihel, tvárnic nebo příčkovek z cihel pálených, plných nebo dutých na maltu vápennou nebo vápenocementovou, tl. do 100 mm</t>
  </si>
  <si>
    <t>-2025834409</t>
  </si>
  <si>
    <t xml:space="preserve">BP01, výkr. č. D.1.1-102 </t>
  </si>
  <si>
    <t>2,3*0,58</t>
  </si>
  <si>
    <t>1,2*0,5</t>
  </si>
  <si>
    <t>25</t>
  </si>
  <si>
    <t>962031133</t>
  </si>
  <si>
    <t>Bourání příček z cihel, tvárnic nebo příčkovek z cihel pálených, plných nebo dutých na maltu vápennou nebo vápenocementovou, tl. do 150 mm</t>
  </si>
  <si>
    <t>-1547255831</t>
  </si>
  <si>
    <t>1,1*0,755</t>
  </si>
  <si>
    <t>1,1*0,83</t>
  </si>
  <si>
    <t>1,1*0,9</t>
  </si>
  <si>
    <t>1,2*(1,665+0,65+0,5)</t>
  </si>
  <si>
    <t>26</t>
  </si>
  <si>
    <t>962032231</t>
  </si>
  <si>
    <t>Bourání zdiva nadzákladového z cihel nebo tvárnic z cihel pálených nebo vápenopískových, na maltu vápennou nebo vápenocementovou, objemu přes 1 m3</t>
  </si>
  <si>
    <t>m3</t>
  </si>
  <si>
    <t>-1487561381</t>
  </si>
  <si>
    <t xml:space="preserve">Poznámka k souboru cen:_x000d_
1. Bourání pilířů o průřezu přes 0,36 m2 se oceňuje příslušnými cenami -2230, -2231, -2240, -2241,-2253 a -2254 jako bourání zdiva nadzákladového cihelného. </t>
  </si>
  <si>
    <t>0,4*3,15*(1,71+0,4+0,9+0,4+1,665)</t>
  </si>
  <si>
    <t>-0,4*1,71*2,25</t>
  </si>
  <si>
    <t>-0,4*0,9*2,25</t>
  </si>
  <si>
    <t>-0,4*1,665*2,25</t>
  </si>
  <si>
    <t>27</t>
  </si>
  <si>
    <t>965046111</t>
  </si>
  <si>
    <t>Broušení stávajících betonových podlah úběr do 3 mm</t>
  </si>
  <si>
    <t>-1560796406</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</si>
  <si>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</si>
  <si>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89,88+4,79+3,33</t>
  </si>
  <si>
    <t>28</t>
  </si>
  <si>
    <t>965046119</t>
  </si>
  <si>
    <t>Broušení stávajících betonových podlah Příplatek k ceně za každý další 1 mm úběru</t>
  </si>
  <si>
    <t>-1816594988</t>
  </si>
  <si>
    <t>98*12 'Přepočtené koeficientem množství</t>
  </si>
  <si>
    <t>29</t>
  </si>
  <si>
    <t>966084008</t>
  </si>
  <si>
    <t>Demontáž podhledů z ocelového roštu s keramickým pletivem a omítkou Součástí položky je demontáž omítky vápenné, keramického pletiva, nosného roštu z ocelových prutů a ocelových závěsů</t>
  </si>
  <si>
    <t>-1910009154</t>
  </si>
  <si>
    <t xml:space="preserve">Poznámka k souboru cen:_x000d_
1. Ceny jsou určeny pro odstranění pouze fasádních desek z nosné konstrukce. </t>
  </si>
  <si>
    <t xml:space="preserve">BP02, výkr. č. D.1.1-102 </t>
  </si>
  <si>
    <t>89,88</t>
  </si>
  <si>
    <t>7,17</t>
  </si>
  <si>
    <t>30</t>
  </si>
  <si>
    <t>968072455</t>
  </si>
  <si>
    <t>Vybourání kovových rámů oken s křídly, dveřních zárubní, vrat, stěn, ostění nebo obkladů dveřních zárubní, plochy do 2 m2</t>
  </si>
  <si>
    <t>1879401142</t>
  </si>
  <si>
    <t xml:space="preserve">Poznámka k souboru cen:_x000d_
1. V cenách -2244 až -2559 jsou započteny i náklady na vyvěšení křídel. 2. Cenou -2641 se oceňuje i vybourání nosné ocelové konstrukce pro sádrokartonové příčky. </t>
  </si>
  <si>
    <t xml:space="preserve">BP11, výkr. č. D.1.1-102 </t>
  </si>
  <si>
    <t>0,8*2*4</t>
  </si>
  <si>
    <t>31</t>
  </si>
  <si>
    <t>978013141</t>
  </si>
  <si>
    <t>Otlučení vápenných nebo vápenocementových omítek vnitřních ploch stěn s vyškrabáním spar, s očištěním zdiva, v rozsahu přes 10 do 30 %</t>
  </si>
  <si>
    <t>232457754</t>
  </si>
  <si>
    <t xml:space="preserve">Poznámka k souboru cen:_x000d_
1. Položky lze použít i pro ocenění otlučení sádrových, hliněných apod. vnitřních omítek. </t>
  </si>
  <si>
    <t>3,5*(1,9+1,7+3,05+3,05+1,5+1,1+1,8+1,8+1,85+1,85+1,95+5,05+1,6+1,4+0,25+4,97)</t>
  </si>
  <si>
    <t>-(2,25*(1,7+3,05+1,5+3,05)-2*0,8)</t>
  </si>
  <si>
    <t>-(2*(1,8+1,8+1,85+1,85)-2*0,8)</t>
  </si>
  <si>
    <t>3,5*(3,89+3,89+1,9+1,9)-0,8*2</t>
  </si>
  <si>
    <t>32</t>
  </si>
  <si>
    <t>978013191</t>
  </si>
  <si>
    <t>Otlučení vápenných nebo vápenocementových omítek vnitřních ploch stěn s vyškrabáním spar, s očištěním zdiva, v rozsahu přes 50 do 100 %</t>
  </si>
  <si>
    <t>142084305</t>
  </si>
  <si>
    <t xml:space="preserve">BP07, výkr. č. D.1.1-102 </t>
  </si>
  <si>
    <t>2,25*(1,7+3,05+1,5+3,05+0,2)-0,8*2</t>
  </si>
  <si>
    <t>2*(1,8+1,8+1,85+1,85)-0,8*2*2</t>
  </si>
  <si>
    <t xml:space="preserve">BP08, výkr. č. D.1.1-102 </t>
  </si>
  <si>
    <t>3,15*(3,89+0,225+1,87+0,33+1,63+0,3+0,25+1,4)</t>
  </si>
  <si>
    <t>0,3*(2,5*4++2,1*2)</t>
  </si>
  <si>
    <t>-1,63*2,8-1,87*2,8</t>
  </si>
  <si>
    <t>33</t>
  </si>
  <si>
    <t>9R01</t>
  </si>
  <si>
    <t>Demontáž lepených zrcadel na stěně Včetně odstranění lepidla z omítky</t>
  </si>
  <si>
    <t>Vlastní</t>
  </si>
  <si>
    <t>-24453865</t>
  </si>
  <si>
    <t xml:space="preserve">BP09, výkr. č. D.1.1-102 </t>
  </si>
  <si>
    <t>4,9*1,2</t>
  </si>
  <si>
    <t>1,8*2,5</t>
  </si>
  <si>
    <t>5,05*(2,15-0,85)</t>
  </si>
  <si>
    <t xml:space="preserve">BP16, výkr. č. D.1.1-102 </t>
  </si>
  <si>
    <t>0,8*2</t>
  </si>
  <si>
    <t>34</t>
  </si>
  <si>
    <t>9R02</t>
  </si>
  <si>
    <t xml:space="preserve">Demontáž zavěšené zástěny nad vchodem Zástěna výšky 600 mm pod podhledem, délky cca 5,3 m, ocelový rám cca 25 kg s výplní cihelným páskem </t>
  </si>
  <si>
    <t>-1562540028</t>
  </si>
  <si>
    <t xml:space="preserve">BP18, výkr. č. D.1.1-102 </t>
  </si>
  <si>
    <t>997</t>
  </si>
  <si>
    <t>Přesun sutě</t>
  </si>
  <si>
    <t>35</t>
  </si>
  <si>
    <t>997013151</t>
  </si>
  <si>
    <t>Vnitrostaveništní doprava suti a vybouraných hmot vodorovně do 50 m svisle s omezením mechanizace pro budovy a haly výšky do 6 m</t>
  </si>
  <si>
    <t>t</t>
  </si>
  <si>
    <t>444757448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</si>
  <si>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</si>
  <si>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36</t>
  </si>
  <si>
    <t>997013501</t>
  </si>
  <si>
    <t>Odvoz suti a vybouraných hmot na skládku nebo meziskládku se složením, na vzdálenost do 1 km</t>
  </si>
  <si>
    <t>1124395856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</si>
  <si>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</si>
  <si>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37</t>
  </si>
  <si>
    <t>997013509</t>
  </si>
  <si>
    <t>Odvoz suti a vybouraných hmot na skládku nebo meziskládku se složením, na vzdálenost Příplatek k ceně za každý další i započatý 1 km přes 1 km</t>
  </si>
  <si>
    <t>-1718692311</t>
  </si>
  <si>
    <t>27,173*19 'Přepočtené koeficientem množství</t>
  </si>
  <si>
    <t>38</t>
  </si>
  <si>
    <t>997013831</t>
  </si>
  <si>
    <t>Poplatek za uložení stavebního odpadu na skládce (skládkovné) směsného stavebního a demoličního zatříděného do Katalogu odpadů pod kódem 170 904</t>
  </si>
  <si>
    <t>-1428687940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</si>
  <si>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</si>
  <si>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27,173</t>
  </si>
  <si>
    <t>998</t>
  </si>
  <si>
    <t>Přesun hmot</t>
  </si>
  <si>
    <t>39</t>
  </si>
  <si>
    <t>998011001</t>
  </si>
  <si>
    <t>Přesun hmot pro budovy občanské výstavby, bydlení, výrobu a služby s nosnou svislou konstrukcí zděnou z cihel, tvárnic nebo kamene vodorovná dopravní vzdálenost do 100 m pro budovy výšky do 6 m</t>
  </si>
  <si>
    <t>-595766652</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</si>
  <si>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</si>
  <si>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40</t>
  </si>
  <si>
    <t>998011018</t>
  </si>
  <si>
    <t>Přesun hmot pro budovy občanské výstavby, bydlení, výrobu a služby s nosnou svislou konstrukcí zděnou z cihel, tvárnic nebo kamene Příplatek k cenám za zvětšený přesun přes vymezenou největší dopravní vzdálenost do 5000 m</t>
  </si>
  <si>
    <t>1419138408</t>
  </si>
  <si>
    <t>41</t>
  </si>
  <si>
    <t>998011019</t>
  </si>
  <si>
    <t>Přesun hmot pro budovy občanské výstavby, bydlení, výrobu a služby s nosnou svislou konstrukcí zděnou z cihel, tvárnic nebo kamene Příplatek k cenám za zvětšený přesun přes vymezenou největší dopravní vzdálenost za každých dalších i započatých 5000 m</t>
  </si>
  <si>
    <t>-2102392301</t>
  </si>
  <si>
    <t>10,446*3 'Přepočtené koeficientem množství</t>
  </si>
  <si>
    <t>PSV</t>
  </si>
  <si>
    <t>Práce a dodávky PSV</t>
  </si>
  <si>
    <t>722</t>
  </si>
  <si>
    <t>Zdravotechnika - vnitřní vodovod</t>
  </si>
  <si>
    <t>42</t>
  </si>
  <si>
    <t>722R01</t>
  </si>
  <si>
    <t>Odstřiženíí viditelných plastových rozvodů vody a jejich zpětné propojení pod omítkou stěny</t>
  </si>
  <si>
    <t>-320222389</t>
  </si>
  <si>
    <t xml:space="preserve">BP15, výkr. č. D.1.1-102 </t>
  </si>
  <si>
    <t>733</t>
  </si>
  <si>
    <t>Ústřední vytápění - rozvodné potrubí</t>
  </si>
  <si>
    <t>43</t>
  </si>
  <si>
    <t>733120815</t>
  </si>
  <si>
    <t>Demontáž potrubí z trubek ocelových hladkých Ø do 38</t>
  </si>
  <si>
    <t>m</t>
  </si>
  <si>
    <t>-1001593045</t>
  </si>
  <si>
    <t xml:space="preserve">BP05, výkr. č. D.1.1-102 </t>
  </si>
  <si>
    <t>44</t>
  </si>
  <si>
    <t>733R01</t>
  </si>
  <si>
    <t>Zpětná montáž rozvodů vytápění nad podhled - použít demontované potrubí - nové závěsy ze stropu</t>
  </si>
  <si>
    <t>456964406</t>
  </si>
  <si>
    <t>SÚ06, výkr. č. D.1.1-103</t>
  </si>
  <si>
    <t>734</t>
  </si>
  <si>
    <t>Ústřední vytápění - armatury</t>
  </si>
  <si>
    <t>45</t>
  </si>
  <si>
    <t>734291951</t>
  </si>
  <si>
    <t>Opravy armatur závitových zpětná montáž hlavic ručního a termostatického ovládání</t>
  </si>
  <si>
    <t>1024783462</t>
  </si>
  <si>
    <t>735</t>
  </si>
  <si>
    <t>Ústřední vytápění - otopná tělesa</t>
  </si>
  <si>
    <t>46</t>
  </si>
  <si>
    <t>735000911</t>
  </si>
  <si>
    <t>Regulace otopného systému při opravách vyregulování dvojregulačních ventilů a kohoutů s ručním ovládáním</t>
  </si>
  <si>
    <t>-1534548564</t>
  </si>
  <si>
    <t>47</t>
  </si>
  <si>
    <t>735151822</t>
  </si>
  <si>
    <t>Demontáž otopných těles panelových dvouřadých stavební délky přes 1500 do 2820 mm</t>
  </si>
  <si>
    <t>1697250600</t>
  </si>
  <si>
    <t>48</t>
  </si>
  <si>
    <t>735159230</t>
  </si>
  <si>
    <t>Montáž otopných těles panelových dvouřadých, stavební délky přes 1500 do 1980 mm</t>
  </si>
  <si>
    <t>-515154112</t>
  </si>
  <si>
    <t>49</t>
  </si>
  <si>
    <t>735191910</t>
  </si>
  <si>
    <t>Ostatní opravy otopných těles napuštění vody do otopného systému včetně potrubí (bez kotle a ohříváků) otopných těles</t>
  </si>
  <si>
    <t>-1494797532</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</si>
  <si>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</si>
  <si>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6,9</t>
  </si>
  <si>
    <t>741</t>
  </si>
  <si>
    <t>Elektroinstalace - silnoproud</t>
  </si>
  <si>
    <t>50</t>
  </si>
  <si>
    <t>741R01</t>
  </si>
  <si>
    <t>Demontáž svítidel bez zachování funkčnosti (do suti) v bytových nebo společenských místnostech včetně nosného systému a opláštění Jedná se o demontáž světelné rampy</t>
  </si>
  <si>
    <t>2079089418</t>
  </si>
  <si>
    <t xml:space="preserve">BP13, výkr. č. D.1.1-102 </t>
  </si>
  <si>
    <t>5,05</t>
  </si>
  <si>
    <t>51</t>
  </si>
  <si>
    <t>741R02</t>
  </si>
  <si>
    <t>Demontáž nefunkčních rozvodů po omítce v lištách</t>
  </si>
  <si>
    <t>1102346502</t>
  </si>
  <si>
    <t xml:space="preserve">BP40, výkr. č. D.1.1-102 </t>
  </si>
  <si>
    <t>52</t>
  </si>
  <si>
    <t>741R03</t>
  </si>
  <si>
    <t>Demontáž a zpětná montáž koncových prvků elektroinstalace po provedení stavebních úprav Jedná se o tyto práce: - demontáž vypínačů a zásuvek - demontáž připojeného nouzového osvětlení - uskladnění demontovaných prvků - po provedení podhledů zpětná montáž nouzového osvětlení - po provedení výmalby zpětná montáž vypínačů a zásuvek</t>
  </si>
  <si>
    <t>soub</t>
  </si>
  <si>
    <t>952665102</t>
  </si>
  <si>
    <t xml:space="preserve">výkr. č. D.1.1-102, 103 </t>
  </si>
  <si>
    <t>751</t>
  </si>
  <si>
    <t>Vzduchotechnika</t>
  </si>
  <si>
    <t>53</t>
  </si>
  <si>
    <t>751510872</t>
  </si>
  <si>
    <t>Demontáž vzduchotechnického potrubí plechového do suti kruhového, spirálně vinutého bez příruby, průměru přes 400 do 600 mm</t>
  </si>
  <si>
    <t>1572625616</t>
  </si>
  <si>
    <t xml:space="preserve">Poznámka k souboru cen:_x000d_
1. V cenách jsou započteny náklady na demontáž potrubí včetně tvarovek. </t>
  </si>
  <si>
    <t xml:space="preserve">BP06, výkr. č. D.1.1-102 </t>
  </si>
  <si>
    <t>9,72</t>
  </si>
  <si>
    <t>763</t>
  </si>
  <si>
    <t>Konstrukce suché výstavby</t>
  </si>
  <si>
    <t>54</t>
  </si>
  <si>
    <t>763121427</t>
  </si>
  <si>
    <t>Stěna předsazená ze sádrokartonových desek s nosnou konstrukcí z ocelových profilů CW, UW jednoduše opláštěná deskou impregnovanou H2 tl. 12,5 mm, TI tl. 40 mm, EI 30 stěna tl. 62,5 mm, profil 50</t>
  </si>
  <si>
    <t>-1910632870</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</si>
  <si>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</si>
  <si>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SÚ05, výkr. č. D.1.1-103</t>
  </si>
  <si>
    <t>3,4*(0,16+0,16+0,3)</t>
  </si>
  <si>
    <t>55</t>
  </si>
  <si>
    <t>763121714</t>
  </si>
  <si>
    <t>Stěna předsazená ze sádrokartonových desek ostatní konstrukce a práce na předsazených stěnách ze sádrokartonových desek základní penetrační nátěr</t>
  </si>
  <si>
    <t>-768598270</t>
  </si>
  <si>
    <t>56</t>
  </si>
  <si>
    <t>763121751</t>
  </si>
  <si>
    <t>Stěna předsazená ze sádrokartonových desek Příplatek k cenám za plochu do 6 m2 jednotlivě</t>
  </si>
  <si>
    <t>-436811028</t>
  </si>
  <si>
    <t>57</t>
  </si>
  <si>
    <t>763164736</t>
  </si>
  <si>
    <t>Obklad ze sádrokartonových desek konstrukcí kovových včetně ochranných úhelníků uzavřeného tvaru rozvinuté šíře přes 0,8 do 1,6 m, opláštěný deskou protipožární DF, tl. 15 mm</t>
  </si>
  <si>
    <t>-138050971</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</si>
  <si>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</si>
  <si>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SÚ13, výkr. č. D.1.1-103</t>
  </si>
  <si>
    <t>3,4*0,8</t>
  </si>
  <si>
    <t>3,4*1,42</t>
  </si>
  <si>
    <t>3,4*1,2</t>
  </si>
  <si>
    <t>58</t>
  </si>
  <si>
    <t>763431001</t>
  </si>
  <si>
    <t xml:space="preserve">Montáž podhledu minerálního včetně zavěšeného roštu viditelného s panely vyjímatelnými, velikosti panelů do 0,36 m2 V cenách montáže podhledu -1001 až -1201 jsou započteny náklady na montáž a dodávku nosné konstrukce. </t>
  </si>
  <si>
    <t>888055959</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</si>
  <si>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</si>
  <si>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SÚ02, výkr. č. D.1.1-103, 104</t>
  </si>
  <si>
    <t>87,84+4,79+3,33+7,17+1,76</t>
  </si>
  <si>
    <t>59</t>
  </si>
  <si>
    <t>3610177970</t>
  </si>
  <si>
    <t>Stropní kazeta pro minerální podhled SK (600/600) mm</t>
  </si>
  <si>
    <t>Cena výrobce</t>
  </si>
  <si>
    <t>845089274</t>
  </si>
  <si>
    <t>104,89*1,05 'Přepočtené koeficientem množství</t>
  </si>
  <si>
    <t>60</t>
  </si>
  <si>
    <t>763431042</t>
  </si>
  <si>
    <t>Montáž podhledu minerálního včetně zavěšeného roštu Příplatek k cenám: za výšku zavěšení přes 1,0 do 1,4 m</t>
  </si>
  <si>
    <t>120542493</t>
  </si>
  <si>
    <t>61</t>
  </si>
  <si>
    <t>998763100</t>
  </si>
  <si>
    <t>Přesun hmot pro dřevostavby stanovený z hmotnosti přesunovaného materiálu vodorovná dopravní vzdálenost do 50 m v objektech výšky do 6 m</t>
  </si>
  <si>
    <t>-142275386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</si>
  <si>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</si>
  <si>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62</t>
  </si>
  <si>
    <t>998763194</t>
  </si>
  <si>
    <t>Přesun hmot pro dřevostavby stanovený z hmotnosti přesunovaného materiálu Příplatek k ceně za zvětšený přesun přes vymezenou největší dopravní vzdálenost do 1000 m</t>
  </si>
  <si>
    <t>-319751354</t>
  </si>
  <si>
    <t>63</t>
  </si>
  <si>
    <t>998763199</t>
  </si>
  <si>
    <t>Přesun hmot pro dřevostavby stanovený z hmotnosti přesunovaného materiálu Příplatek k ceně za zvětšený přesun přes vymezenou největší dopravní vzdálenost za každých dalších i započatých 1000 m</t>
  </si>
  <si>
    <t>-76565973</t>
  </si>
  <si>
    <t>0,417*19 'Přepočtené koeficientem množství</t>
  </si>
  <si>
    <t>766</t>
  </si>
  <si>
    <t>Konstrukce truhlářské</t>
  </si>
  <si>
    <t>64</t>
  </si>
  <si>
    <t>766111820</t>
  </si>
  <si>
    <t>Demontáž dřevěných stěn plných</t>
  </si>
  <si>
    <t>634770309</t>
  </si>
  <si>
    <t xml:space="preserve">Poznámka k souboru cen:_x000d_
1. Demontáž stěn záchodových se oceňuje cenou -1820. 2. V cenách je započtena demontáž lišt i vysklení. </t>
  </si>
  <si>
    <t xml:space="preserve">BP17, výkr. č. D.1.1-102 </t>
  </si>
  <si>
    <t>1,87*3</t>
  </si>
  <si>
    <t>65</t>
  </si>
  <si>
    <t>766411811</t>
  </si>
  <si>
    <t>Demontáž obložení stěn panely, plochy do 1,5 m2 Jedná se o kombinaci dřevěného s textilním obkladem</t>
  </si>
  <si>
    <t>1947889040</t>
  </si>
  <si>
    <t xml:space="preserve">Poznámka k souboru cen:_x000d_
1. Cenami nelze oceňovat demontáž obložení stěn výšky přes 2,5 m; tyto práce se oceňují cenami souboru cen 766 42-18 Demontáž obložení podhledů. </t>
  </si>
  <si>
    <t xml:space="preserve">BP12, výkr. č. D.1.1-102 </t>
  </si>
  <si>
    <t>2,7*1,9</t>
  </si>
  <si>
    <t>0,58-2,3</t>
  </si>
  <si>
    <t>0,5*1,2</t>
  </si>
  <si>
    <t>66</t>
  </si>
  <si>
    <t>766431811</t>
  </si>
  <si>
    <t>Demontáž obložení sloupů nebo pilířů panely, plochy do 1,5 m2 Včetně lemovacích rohových L profilů</t>
  </si>
  <si>
    <t>1665862646</t>
  </si>
  <si>
    <t xml:space="preserve">BP04, výkr. č. D.1.1-102 </t>
  </si>
  <si>
    <t>3,3*(0,25+0,25+0,45+0,45)*2</t>
  </si>
  <si>
    <t>3,3*(0,25+0,16+0,16)</t>
  </si>
  <si>
    <t>67</t>
  </si>
  <si>
    <t>766660001</t>
  </si>
  <si>
    <t>Montáž dveřních křídel dřevěných nebo plastových otevíravých do ocelové zárubně povrchově upravených jednokřídlových, šířky do 800 mm</t>
  </si>
  <si>
    <t>498287758</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</si>
  <si>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</si>
  <si>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T02</t>
  </si>
  <si>
    <t>T07</t>
  </si>
  <si>
    <t>68</t>
  </si>
  <si>
    <t>766M01</t>
  </si>
  <si>
    <t>dveře vnitřní 700x1970 dle specifikace T02_x000d_
- HPL vysokotlaký laminát _x000d_
- včetně větrací mřížky_x000d_
- včetně zámku a kování_x000d_
Dodávka v kompletizovaném provedení dle specifikace T02</t>
  </si>
  <si>
    <t>-1516842325</t>
  </si>
  <si>
    <t>69</t>
  </si>
  <si>
    <t>766M02</t>
  </si>
  <si>
    <t>dveře vnitřní 800x1970 dle specifikace T07_x000d_
- HPL vysokotlaký laminát _x000d_
- včetně větrací mřížky_x000d_
- včetně zámku a kování_x000d_
Dodávka v kompletizovaném provedení dle specifikace T07</t>
  </si>
  <si>
    <t>-507573855</t>
  </si>
  <si>
    <t>70</t>
  </si>
  <si>
    <t>766660021</t>
  </si>
  <si>
    <t>Montáž dveřních křídel dřevěných nebo plastových otevíravých do ocelové zárubně protipožárních jednokřídlových, šířky do 800 mm</t>
  </si>
  <si>
    <t>-1046116823</t>
  </si>
  <si>
    <t>T11</t>
  </si>
  <si>
    <t>71</t>
  </si>
  <si>
    <t>766M03</t>
  </si>
  <si>
    <t>dveře vnitřní protipožární 800x1970 dle specifikace T11_x000d_
- včetně zámku a kování_x000d_
- včetně samozavírače_x000d_
Dodávka v kompletizovaném provedení dle specifikace T11</t>
  </si>
  <si>
    <t>2099267858</t>
  </si>
  <si>
    <t>72</t>
  </si>
  <si>
    <t>766660022</t>
  </si>
  <si>
    <t>Montáž dveřních křídel dřevěných nebo plastových otevíravých do ocelové zárubně protipožárních jednokřídlových, šířky přes 800 mm</t>
  </si>
  <si>
    <t>-81809579</t>
  </si>
  <si>
    <t xml:space="preserve">T10 </t>
  </si>
  <si>
    <t>73</t>
  </si>
  <si>
    <t>766M04</t>
  </si>
  <si>
    <t>dveře vnitřní protipožární 900x1970 dle specifikace T10_x000d_
- včetně zámku a kování_x000d_
- včetně samozavírače_x000d_
Dodávka v kompletizovaném provedení dle specifikace T10</t>
  </si>
  <si>
    <t>-971774208</t>
  </si>
  <si>
    <t>74</t>
  </si>
  <si>
    <t>766691914</t>
  </si>
  <si>
    <t>Ostatní práce vyvěšení nebo zavěšení křídel, plochy do 2 m2</t>
  </si>
  <si>
    <t>811584659</t>
  </si>
  <si>
    <t xml:space="preserve">Poznámka k souboru cen:_x000d_
1. Ceny -1931 a -1932 lze užít jen pro křídlo mající současně obě jmenované funkce. </t>
  </si>
  <si>
    <t>75</t>
  </si>
  <si>
    <t>766691915</t>
  </si>
  <si>
    <t>Ostatní práce vyvěšení nebo zavěšení křídel, plochy přes 2 m2 Shrnovací dřevěné dveře 1,63x3 m</t>
  </si>
  <si>
    <t>1156213089</t>
  </si>
  <si>
    <t xml:space="preserve">BP10, výkr. č. D.1.1-102 </t>
  </si>
  <si>
    <t>771</t>
  </si>
  <si>
    <t>Podlahy z dlaždic</t>
  </si>
  <si>
    <t>76</t>
  </si>
  <si>
    <t>771471112</t>
  </si>
  <si>
    <t>Montáž soklíků z dlaždic keramických kladených do malty rovných výšky přes 65 do 90 mm</t>
  </si>
  <si>
    <t>-1603254951</t>
  </si>
  <si>
    <t>1,6+1,6+1,1+1,1-0,7*2</t>
  </si>
  <si>
    <t>77</t>
  </si>
  <si>
    <t>59761003</t>
  </si>
  <si>
    <t>dlaždice keramické koupelnové (barevné) přes 9 do 12 ks/m2</t>
  </si>
  <si>
    <t>-1550599896</t>
  </si>
  <si>
    <t>4*0,15</t>
  </si>
  <si>
    <t>78</t>
  </si>
  <si>
    <t>771551810</t>
  </si>
  <si>
    <t>Demontáž podlah z dlaždic teracových kladených do malty Včetně soklíků</t>
  </si>
  <si>
    <t>-1546988646</t>
  </si>
  <si>
    <t xml:space="preserve">BP14, výkr. č. D.1.1-102 </t>
  </si>
  <si>
    <t>79</t>
  </si>
  <si>
    <t>771571810</t>
  </si>
  <si>
    <t>Demontáž podlah z dlaždic keramických kladených do malty Včetně keramických soklíků</t>
  </si>
  <si>
    <t>-562009976</t>
  </si>
  <si>
    <t xml:space="preserve">BP03, výkr. č. D.1.1-102 </t>
  </si>
  <si>
    <t>80</t>
  </si>
  <si>
    <t>771574113</t>
  </si>
  <si>
    <t>Montáž podlah z dlaždic keramických lepených flexibilním lepidlem režných nebo glazovaných hladkých přes 9 do 12 ks/ m2</t>
  </si>
  <si>
    <t>519638225</t>
  </si>
  <si>
    <t>4,79+1,76</t>
  </si>
  <si>
    <t>81</t>
  </si>
  <si>
    <t>315617811</t>
  </si>
  <si>
    <t>6,55*1,1 'Přepočtené koeficientem množství</t>
  </si>
  <si>
    <t>82</t>
  </si>
  <si>
    <t>771579191</t>
  </si>
  <si>
    <t>Montáž podlah z dlaždic keramických Příplatek k cenám za plochu do 5 m2 jednotlivě</t>
  </si>
  <si>
    <t>-453793638</t>
  </si>
  <si>
    <t>83</t>
  </si>
  <si>
    <t>-931400179</t>
  </si>
  <si>
    <t>84</t>
  </si>
  <si>
    <t>771591115</t>
  </si>
  <si>
    <t>Podlahy - ostatní práce spárování silikonem</t>
  </si>
  <si>
    <t>-1152999936</t>
  </si>
  <si>
    <t>9,5+5,4</t>
  </si>
  <si>
    <t>85</t>
  </si>
  <si>
    <t>771591161</t>
  </si>
  <si>
    <t>Podlahy - ostatní práce montáž profilu dilatační spáry v rovině dlažby</t>
  </si>
  <si>
    <t>-733938006</t>
  </si>
  <si>
    <t>0,7</t>
  </si>
  <si>
    <t>86</t>
  </si>
  <si>
    <t>59054162</t>
  </si>
  <si>
    <t>profil dilatační s bočními díly z PVC/CPE tl 6mm</t>
  </si>
  <si>
    <t>-1594087793</t>
  </si>
  <si>
    <t>0,7*1,1 'Přepočtené koeficientem množství</t>
  </si>
  <si>
    <t>87</t>
  </si>
  <si>
    <t>771591171</t>
  </si>
  <si>
    <t>Podlahy - ostatní práce montáž ukončujícího profilu pro plynulý přechod (dlažba-koberec apod.)</t>
  </si>
  <si>
    <t>1404947221</t>
  </si>
  <si>
    <t>88</t>
  </si>
  <si>
    <t>59054100</t>
  </si>
  <si>
    <t>profil přechodový Al s pohyblivým ramenem 8 x 20mm</t>
  </si>
  <si>
    <t>62492325</t>
  </si>
  <si>
    <t>89</t>
  </si>
  <si>
    <t>771990111</t>
  </si>
  <si>
    <t>Vyrovnání podkladní vrstvy samonivelační stěrkou tl. 4 mm, min. pevnosti 15 MPa</t>
  </si>
  <si>
    <t>2004500866</t>
  </si>
  <si>
    <t xml:space="preserve">Poznámka k souboru cen:_x000d_
1. V cenách souboru cen 771 99-01 jsou započteny i náklady na dodání samonivelační stěrky. </t>
  </si>
  <si>
    <t>90</t>
  </si>
  <si>
    <t>771990191</t>
  </si>
  <si>
    <t>Vyrovnání podkladní vrstvy samonivelační stěrkou tl. 4 mm, min. pevnosti Příplatek k cenám za každý další 1 mm tloušťky, min. pevnosti 15 MPa</t>
  </si>
  <si>
    <t>283227190</t>
  </si>
  <si>
    <t>6,55*6 'Přepočtené koeficientem množství</t>
  </si>
  <si>
    <t>91</t>
  </si>
  <si>
    <t>998771101</t>
  </si>
  <si>
    <t>Přesun hmot pro podlahy z dlaždic stanovený z hmotnosti přesunovaného materiálu vodorovná dopravní vzdálenost do 50 m v objektech výšky do 6 m</t>
  </si>
  <si>
    <t>-189544894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</si>
  <si>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</si>
  <si>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92</t>
  </si>
  <si>
    <t>998771194</t>
  </si>
  <si>
    <t>Přesun hmot pro podlahy z dlaždic stanovený z hmotnosti přesunovaného materiálu Příplatek k ceně za zvětšený přesun přes vymezenou největší dopravní vzdálenost do 1000 m</t>
  </si>
  <si>
    <t>2145455231</t>
  </si>
  <si>
    <t>93</t>
  </si>
  <si>
    <t>998771199</t>
  </si>
  <si>
    <t>Přesun hmot pro podlahy z dlaždic stanovený z hmotnosti přesunovaného materiálu Příplatek k ceně za zvětšený přesun přes vymezenou největší dopravní vzdálenost za každých dalších i započatých 1000 m</t>
  </si>
  <si>
    <t>-1476295427</t>
  </si>
  <si>
    <t>0,301*19 'Přepočtené koeficientem množství</t>
  </si>
  <si>
    <t>781</t>
  </si>
  <si>
    <t>Dokončovací práce - obklady</t>
  </si>
  <si>
    <t>94</t>
  </si>
  <si>
    <t>781471810</t>
  </si>
  <si>
    <t>Demontáž obkladů z dlaždic keramických kladených do malty</t>
  </si>
  <si>
    <t>474353558</t>
  </si>
  <si>
    <t>95</t>
  </si>
  <si>
    <t>781474112</t>
  </si>
  <si>
    <t>Montáž obkladů vnitřních stěn z dlaždic keramických lepených flexibilním lepidlem režných nebo glazovaných hladkých přes 6 do 12 ks/m2</t>
  </si>
  <si>
    <t>828473811</t>
  </si>
  <si>
    <t>výkr. č. D.1.1-103</t>
  </si>
  <si>
    <t>1,8*(3,05+3,05+1,7+1,7-0,8)</t>
  </si>
  <si>
    <t>0,15*3,05</t>
  </si>
  <si>
    <t>96</t>
  </si>
  <si>
    <t>59761026</t>
  </si>
  <si>
    <t xml:space="preserve">obkládačky keramické koupelnové  (barevné) do 12 ks/m2</t>
  </si>
  <si>
    <t>1125433309</t>
  </si>
  <si>
    <t>16,118*1,1 'Přepočtené koeficientem množství</t>
  </si>
  <si>
    <t>97</t>
  </si>
  <si>
    <t>781479191</t>
  </si>
  <si>
    <t>Montáž obkladů vnitřních stěn z dlaždic keramických Příplatek k cenám za plochu do 10 m2 jednotlivě</t>
  </si>
  <si>
    <t>-869720298</t>
  </si>
  <si>
    <t>98</t>
  </si>
  <si>
    <t>781495111</t>
  </si>
  <si>
    <t>Ostatní prvky ostatní práce penetrace podkladu</t>
  </si>
  <si>
    <t>2090453380</t>
  </si>
  <si>
    <t xml:space="preserve">Poznámka k souboru cen:_x000d_
1. Množství měrných jednotek u ceny -5185 se stanoví podle počtu řezaných obkladaček, nezávisle na jejich velikosti. 2. Položkou -5185 lze ocenit provádění více řezů na jednom kusu obkladu. </t>
  </si>
  <si>
    <t>99</t>
  </si>
  <si>
    <t>781495115</t>
  </si>
  <si>
    <t>Ostatní prvky ostatní práce spárování silikonem</t>
  </si>
  <si>
    <t>1664358981</t>
  </si>
  <si>
    <t>1,8*6</t>
  </si>
  <si>
    <t>3,05</t>
  </si>
  <si>
    <t>100</t>
  </si>
  <si>
    <t>781731810</t>
  </si>
  <si>
    <t>Demontáž obkladů z obkladaček cihelných kladených do malty</t>
  </si>
  <si>
    <t>1281464150</t>
  </si>
  <si>
    <t>101</t>
  </si>
  <si>
    <t>998781101</t>
  </si>
  <si>
    <t>Přesun hmot pro obklady keramické stanovený z hmotnosti přesunovaného materiálu vodorovná dopravní vzdálenost do 50 m v objektech výšky do 6 m</t>
  </si>
  <si>
    <t>-1772283676</t>
  </si>
  <si>
    <t>102</t>
  </si>
  <si>
    <t>998781194</t>
  </si>
  <si>
    <t>Přesun hmot pro obklady keramické stanovený z hmotnosti přesunovaného materiálu Příplatek k cenám za zvětšený přesun přes vymezenou největší dopravní vzdálenost do 1000 m</t>
  </si>
  <si>
    <t>-1098709912</t>
  </si>
  <si>
    <t>103</t>
  </si>
  <si>
    <t>998781199</t>
  </si>
  <si>
    <t>Přesun hmot pro obklady keramické stanovený z hmotnosti přesunovaného materiálu Příplatek k cenám za zvětšený přesun přes vymezenou největší dopravní vzdálenost za každých dalších i započatých 1000 m</t>
  </si>
  <si>
    <t>-982421887</t>
  </si>
  <si>
    <t>0,261*19 'Přepočtené koeficientem množství</t>
  </si>
  <si>
    <t>783</t>
  </si>
  <si>
    <t>Dokončovací práce - nátěry</t>
  </si>
  <si>
    <t>104</t>
  </si>
  <si>
    <t>783324101</t>
  </si>
  <si>
    <t>Základní nátěr zámečnických konstrukcí jednonásobný akrylátový</t>
  </si>
  <si>
    <t>-751806242</t>
  </si>
  <si>
    <t>SÚ12, výkr. č. D.1.1-103</t>
  </si>
  <si>
    <t>0,25*4,8*2</t>
  </si>
  <si>
    <t>0,25*4,9</t>
  </si>
  <si>
    <t>0,25*4,7*2</t>
  </si>
  <si>
    <t>105</t>
  </si>
  <si>
    <t>783327101</t>
  </si>
  <si>
    <t>Krycí nátěr (email) zámečnických konstrukcí jednonásobný akrylátový</t>
  </si>
  <si>
    <t>21958995</t>
  </si>
  <si>
    <t>0,25*4,8*2*2</t>
  </si>
  <si>
    <t>0,25*4,9*2</t>
  </si>
  <si>
    <t>0,25*4,7*2*2</t>
  </si>
  <si>
    <t>784</t>
  </si>
  <si>
    <t>Dokončovací práce - malby a tapety</t>
  </si>
  <si>
    <t>106</t>
  </si>
  <si>
    <t>784121001</t>
  </si>
  <si>
    <t>Oškrabání malby v místnostech výšky do 3,80 m</t>
  </si>
  <si>
    <t>111199489</t>
  </si>
  <si>
    <t xml:space="preserve">Poznámka k souboru cen:_x000d_
1. Cenami souboru cen se oceňuje jakýkoli počet současně škrabaných vrstev barvy. </t>
  </si>
  <si>
    <t>ponechávaná plocha stávající omítky - oškrabat malbu</t>
  </si>
  <si>
    <t>138,476*0,7</t>
  </si>
  <si>
    <t>107</t>
  </si>
  <si>
    <t>784181101</t>
  </si>
  <si>
    <t>Penetrace podkladu jednonásobná základní akrylátová v místnostech výšky do 3,80 m</t>
  </si>
  <si>
    <t>596190867</t>
  </si>
  <si>
    <t>108</t>
  </si>
  <si>
    <t>784211101</t>
  </si>
  <si>
    <t>Malby z malířských směsí otěruvzdorných za mokra dvojnásobné, bílé za mokra otěruvzdorné výborně v místnostech výšky do 3,80 m</t>
  </si>
  <si>
    <t>369739444</t>
  </si>
  <si>
    <t>VRN</t>
  </si>
  <si>
    <t>Vedlejší rozpočtové náklady</t>
  </si>
  <si>
    <t>VRN1</t>
  </si>
  <si>
    <t>Průzkumné, geodetické a projektové práce</t>
  </si>
  <si>
    <t>109</t>
  </si>
  <si>
    <t>013002000</t>
  </si>
  <si>
    <t>Projektové práce - dokumentace skutečného provedení stavby</t>
  </si>
  <si>
    <t>1024</t>
  </si>
  <si>
    <t>1699459716</t>
  </si>
  <si>
    <t>VRN3</t>
  </si>
  <si>
    <t>Zařízení staveniště</t>
  </si>
  <si>
    <t>110</t>
  </si>
  <si>
    <t>032002000</t>
  </si>
  <si>
    <t>Vybavení staveniště</t>
  </si>
  <si>
    <t>1693849175</t>
  </si>
  <si>
    <t>111</t>
  </si>
  <si>
    <t>033002000</t>
  </si>
  <si>
    <t>Připojení staveniště na inženýrské sítě Poplatek za elektrickou energii a vodu</t>
  </si>
  <si>
    <t>656053600</t>
  </si>
  <si>
    <t>112</t>
  </si>
  <si>
    <t>039002000</t>
  </si>
  <si>
    <t>Zrušení zařízení staveniště</t>
  </si>
  <si>
    <t>1538269833</t>
  </si>
  <si>
    <t>S02 - Železářství 1. NP</t>
  </si>
  <si>
    <t xml:space="preserve">    4 - Vodorovné konstrukce</t>
  </si>
  <si>
    <t xml:space="preserve">    721 - Zdravotechnika - vnitřní kanalizace</t>
  </si>
  <si>
    <t xml:space="preserve">    742 - Elektroinstalace - slaboproud</t>
  </si>
  <si>
    <t xml:space="preserve">    767 - Konstrukce zámečnické</t>
  </si>
  <si>
    <t xml:space="preserve">    776 - Podlahy povlakové</t>
  </si>
  <si>
    <t>311272131</t>
  </si>
  <si>
    <t>Zdivo z pórobetonových tvárnic na tenké maltové lože, tl. zdiva 250 mm pevnost tvárnic přes P2 do P4, objemová hmotnost přes 450 do 600 kg/m3 hladkých</t>
  </si>
  <si>
    <t>-2020343989</t>
  </si>
  <si>
    <t>1,21*2</t>
  </si>
  <si>
    <t>317941121</t>
  </si>
  <si>
    <t>Osazování ocelových válcovaných nosníků na zdivu I nebo IE nebo U nebo UE nebo L do č. 12 nebo výšky do 120 mm</t>
  </si>
  <si>
    <t>-2103655266</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</si>
  <si>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</si>
  <si>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0,020</t>
  </si>
  <si>
    <t>13010416</t>
  </si>
  <si>
    <t>úhelník ocelový rovnostranný jakost 11 375 40x40x5mm</t>
  </si>
  <si>
    <t>-205923170</t>
  </si>
  <si>
    <t>2,97*1,1*6*0,001</t>
  </si>
  <si>
    <t>349231811</t>
  </si>
  <si>
    <t>Přizdívka z cihel ostění s ozubem ve vybouraných otvorech, s vysekáním kapes pro zavázaní přes 80 do 150 mm</t>
  </si>
  <si>
    <t>1179571041</t>
  </si>
  <si>
    <t xml:space="preserve">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 </t>
  </si>
  <si>
    <t>0,14*2</t>
  </si>
  <si>
    <t>0,15*2*2</t>
  </si>
  <si>
    <t>Vodorovné konstrukce</t>
  </si>
  <si>
    <t>411354213</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</si>
  <si>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0,75 mm</t>
  </si>
  <si>
    <t>1155577905</t>
  </si>
  <si>
    <t xml:space="preserve">Poznámka k souboru cen:_x000d_
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 </t>
  </si>
  <si>
    <t>1,2*1,93</t>
  </si>
  <si>
    <t>413232211</t>
  </si>
  <si>
    <t>Zazdívka zhlaví stropních trámů nebo válcovaných nosníků pálenými cihlami válcovaných nosníků, výšky do 150 mm</t>
  </si>
  <si>
    <t>1479524941</t>
  </si>
  <si>
    <t>413941121</t>
  </si>
  <si>
    <t>Osazování ocelových válcovaných nosníků ve stropech I nebo IE nebo U nebo UE nebo L do č.12 nebo výšky do 120 mm</t>
  </si>
  <si>
    <t>-115460737</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</si>
  <si>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</si>
  <si>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0,050</t>
  </si>
  <si>
    <t>13010714</t>
  </si>
  <si>
    <t>ocel profilová IPN 120 jakost 11 375</t>
  </si>
  <si>
    <t>1613838988</t>
  </si>
  <si>
    <t>11,1*1,5*3*0,001</t>
  </si>
  <si>
    <t>18,276</t>
  </si>
  <si>
    <t>357,073*0,3</t>
  </si>
  <si>
    <t>3,7*(4,55+4,55+2,4+1,45+6,24+6,24+7,23+7,23+10,76+10,76+10,85+10,85+5,31+1,7+5,31+1,7+2,18+2,18)</t>
  </si>
  <si>
    <t>3*(1,575*6+0,99*2+1,3*2+1,1*2)</t>
  </si>
  <si>
    <t>0,4*2,49</t>
  </si>
  <si>
    <t>-0,6*2*6-1,25*2*2-0,8*2*2-0,9*2*2-1,21*2*2</t>
  </si>
  <si>
    <t>-7,2*1-3,5*3,3-7,26*1</t>
  </si>
  <si>
    <t>-23,454</t>
  </si>
  <si>
    <t>7,23*1</t>
  </si>
  <si>
    <t>3,5*3</t>
  </si>
  <si>
    <t>14,35*1</t>
  </si>
  <si>
    <t>631311115</t>
  </si>
  <si>
    <t>Mazanina z betonu prostého bez zvýšených nároků na prostředí tl. přes 50 do 80 mm tř. C 20/25</t>
  </si>
  <si>
    <t>42821995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</si>
  <si>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</si>
  <si>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0,12*1,93*1,2</t>
  </si>
  <si>
    <t>631319196</t>
  </si>
  <si>
    <t>Příplatek k cenám mazanin za malou plochu do 5 m2 jednotlivě mazanina tl. přes 80 do 120 mm</t>
  </si>
  <si>
    <t>-1008763384</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</si>
  <si>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</si>
  <si>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631362021</t>
  </si>
  <si>
    <t>Výztuž mazanin ze svařovaných sítí z drátů typu KARI</t>
  </si>
  <si>
    <t>479289705</t>
  </si>
  <si>
    <t>5,5*1,93*1,2*0,001</t>
  </si>
  <si>
    <t>55331373</t>
  </si>
  <si>
    <t>zárubeň ocelová pro porobeton 125 900 L/P</t>
  </si>
  <si>
    <t>1906835552</t>
  </si>
  <si>
    <t>642942221</t>
  </si>
  <si>
    <t>Osazování zárubní nebo rámů kovových dveřních lisovaných nebo z úhelníků bez dveřních křídel, na cementovou maltu, plochy otvoru přes 2,5 do 4,5 m2</t>
  </si>
  <si>
    <t>-1058875934</t>
  </si>
  <si>
    <t>55331377</t>
  </si>
  <si>
    <t>zárubeň ocelová pro porobeton 125 1250 dvoukřídlá</t>
  </si>
  <si>
    <t>947528672</t>
  </si>
  <si>
    <t>19,98+77,79+72,32+2,32</t>
  </si>
  <si>
    <t>177,73</t>
  </si>
  <si>
    <t>0,5*3,64</t>
  </si>
  <si>
    <t>1,45*3,7-0,6*2</t>
  </si>
  <si>
    <t>0,24*2</t>
  </si>
  <si>
    <t>0,1*2</t>
  </si>
  <si>
    <t>0,15*2</t>
  </si>
  <si>
    <t>77,74</t>
  </si>
  <si>
    <t>77,74*7 'Přepočtené koeficientem množství</t>
  </si>
  <si>
    <t>0,8*2*1</t>
  </si>
  <si>
    <t>0,9*2*1</t>
  </si>
  <si>
    <t>0,6*2*5</t>
  </si>
  <si>
    <t>968072456</t>
  </si>
  <si>
    <t>Vybourání kovových rámů oken s křídly, dveřních zárubní, vrat, stěn, ostění nebo obkladů dveřních zárubní, plochy přes 2 m2</t>
  </si>
  <si>
    <t>-1216020700</t>
  </si>
  <si>
    <t>1,25*2</t>
  </si>
  <si>
    <t xml:space="preserve">BP24, výkr. č. D.1.1-102 </t>
  </si>
  <si>
    <t>1,21*2*2</t>
  </si>
  <si>
    <t>968082015</t>
  </si>
  <si>
    <t>Vybourání plastových rámů oken s křídly, dveřních zárubní, vrat rámu oken s křídly, plochy do 1 m2 Jedná se o demontáž pouze okenního křídla - panelu, kterým porochází nefunkční VZT potrubí</t>
  </si>
  <si>
    <t>-1028142180</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</si>
  <si>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</si>
  <si>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BP6, výkr. č. D.1.1-102</t>
  </si>
  <si>
    <t>1*1</t>
  </si>
  <si>
    <t>973031345</t>
  </si>
  <si>
    <t>Vysekání výklenků nebo kapes ve zdivu z cihel na maltu vápennou nebo vápenocementovou kapes, plochy do 0,25 m2, hl. do 300 mm</t>
  </si>
  <si>
    <t>-35034139</t>
  </si>
  <si>
    <t>-18,276</t>
  </si>
  <si>
    <t>1,2*(1,575+1,575+0,99+0,99-0,7)</t>
  </si>
  <si>
    <t>1,2*(1,575+1,575+1,3+1,3-0,7)</t>
  </si>
  <si>
    <t>1,2*(1,575+1,575+1,1+1,1-0,7)</t>
  </si>
  <si>
    <t>0,6*2,2</t>
  </si>
  <si>
    <t>-474251422</t>
  </si>
  <si>
    <t>23,025*19 'Přepočtené koeficientem množství</t>
  </si>
  <si>
    <t>23,023</t>
  </si>
  <si>
    <t>14,52*3 'Přepočtené koeficientem množství</t>
  </si>
  <si>
    <t>721</t>
  </si>
  <si>
    <t>Zdravotechnika - vnitřní kanalizace</t>
  </si>
  <si>
    <t>721210813</t>
  </si>
  <si>
    <t>Demontáž kanalizačního příslušenství vpustí podlahových z kyselinovzdorné kameniny DN 100</t>
  </si>
  <si>
    <t>-675290379</t>
  </si>
  <si>
    <t xml:space="preserve">BP22, výkr. č. D.1.1-102 </t>
  </si>
  <si>
    <t>721211421</t>
  </si>
  <si>
    <t>Podlahové vpusti se svislým odtokem DN 50/75/110 mřížka nerez 115x115</t>
  </si>
  <si>
    <t>-1205915118</t>
  </si>
  <si>
    <t>SÚ18, výkr. č. D.1.1-103</t>
  </si>
  <si>
    <t>Odřezání zaslepených trubek vytápění 2x d40 Zaslepení zavařením pod omítku</t>
  </si>
  <si>
    <t>-596447331</t>
  </si>
  <si>
    <t>BP39, výkr. č. D.1.1-102</t>
  </si>
  <si>
    <t>9,6</t>
  </si>
  <si>
    <t>741R04</t>
  </si>
  <si>
    <t>Montáž prvků elektroinstalace v místnosti 1.09 Jedná se o tyto práce: - dodávka a montáž vypínače, dvojzásuvky a nástěnného svítidla - napojení na stávající el. rozvody - revize</t>
  </si>
  <si>
    <t>934783390</t>
  </si>
  <si>
    <t>742</t>
  </si>
  <si>
    <t>Elektroinstalace - slaboproud</t>
  </si>
  <si>
    <t>742330801</t>
  </si>
  <si>
    <t>Demontáž strukturované kabeláže rozvaděče</t>
  </si>
  <si>
    <t>1091005515</t>
  </si>
  <si>
    <t xml:space="preserve">BP26, výkr. č. D.1.1-102 </t>
  </si>
  <si>
    <t xml:space="preserve">Demontáž vzduchotechnického potrubí plechového do suti kruhového, spirálně vinutého bez příruby, průměru přes 400 do 600 mm </t>
  </si>
  <si>
    <t>8,14+0,5</t>
  </si>
  <si>
    <t>763111311</t>
  </si>
  <si>
    <t>Příčka ze sádrokartonových desek s nosnou konstrukcí z jednoduchých ocelových profilů UW, CW jednoduše opláštěná deskou standardní A tl. 12,5 mm, příčka tl. 75 mm, profil 50 TI tl. 50 mm, EI 30, Rw 41 dB</t>
  </si>
  <si>
    <t>511052493</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</si>
  <si>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</si>
  <si>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SÚ14, výkr. č. D.1.1-103</t>
  </si>
  <si>
    <t>0,2*1,2</t>
  </si>
  <si>
    <t>763111751</t>
  </si>
  <si>
    <t>Příčka ze sádrokartonových desek Příplatek k cenám za plochu do 6 m2 jednotlivě</t>
  </si>
  <si>
    <t>1827490046</t>
  </si>
  <si>
    <t>763111811</t>
  </si>
  <si>
    <t>Demontáž příček ze sádrokartonových desek s nosnou konstrukcí z ocelových profilů jednoduchých, opláštění jednoduché</t>
  </si>
  <si>
    <t>-1410906671</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</si>
  <si>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</si>
  <si>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BP01, výkr. č. D.1.1-102</t>
  </si>
  <si>
    <t>3,7*(1,6+4,11)-0,6*1,2</t>
  </si>
  <si>
    <t>3,4*(0,2+0,2)</t>
  </si>
  <si>
    <t>3,4*(0,3+0,4)</t>
  </si>
  <si>
    <t>3,4*(0,5+0,5+0,66)</t>
  </si>
  <si>
    <t>763132112</t>
  </si>
  <si>
    <t>Podhled ze sádrokartonových desek – samostatný požární předěl dvouvrstvá nosná konstrukce z ocelových profilů CD, UD CD profily vyplněny TI z minerálních vláken objemové hmotnosti 40 kg/m3 jednoduše opláštěná deskou protipožární DF tl. 15 mm, TI tl. 60 mm, EI Z/S 30/40</t>
  </si>
  <si>
    <t>1888711378</t>
  </si>
  <si>
    <t xml:space="preserve">Poznámka k souboru cen:_x000d_
1. V cenách jsou započteny i náklady na tmelení a výztužnou pásku. 2. V cenách nejsou započteny náklady na základní penetrační nátěr; tato práce se ocení cenou 763 13-1714. 3. Ceny -2612 a -2613 Montáž nosné konstrukce je stanoveny pro m2 plochy samostatného požárního předělu. 4. V cenách -2612 a -2613 nejsou započteny náklady na profily; tyto se oceňují ve specifikaci. Doporučené množství na 1 m2 samostatného požárního předělu je 3,5 m profilu CD a 0,9 m profilu UD. 5. V cenách -2622 a -2623 Montáž desek nejsou započteny náklady na desky; tato dodávka se oceňuje ve specifikaci. 6. Ostatní konstrukce a práce a příplatky u samostatných požárních předělů se oceňují cenami 763 13-17.. pro podhled ze sádrokartonových desek. </t>
  </si>
  <si>
    <t>2,32</t>
  </si>
  <si>
    <t>3,4*(0,22+0,22+0,27)*2</t>
  </si>
  <si>
    <t>3,4*(0,35*2+0,27*2)</t>
  </si>
  <si>
    <t>3,4*(0,12+0,12+0,27)</t>
  </si>
  <si>
    <t>19,98+1,55+2,05+1,73+77,79+72,32</t>
  </si>
  <si>
    <t>175,42*1,05 'Přepočtené koeficientem množství</t>
  </si>
  <si>
    <t>1341558407</t>
  </si>
  <si>
    <t>0,657*19 'Přepočtené koeficientem množství</t>
  </si>
  <si>
    <t>Demontáž dřevěných stěn plných Opláštění garnýže</t>
  </si>
  <si>
    <t xml:space="preserve">BP20, výkr. č. D.1.1-102 </t>
  </si>
  <si>
    <t>Garnýž</t>
  </si>
  <si>
    <t>0,6*(7,23+3)</t>
  </si>
  <si>
    <t xml:space="preserve">BP21, výkr. č. D.1.1-102 </t>
  </si>
  <si>
    <t>Dřevěná stěna u vodoměrnéí sestavy</t>
  </si>
  <si>
    <t>0,41*3,64</t>
  </si>
  <si>
    <t>T01</t>
  </si>
  <si>
    <t>T04</t>
  </si>
  <si>
    <t>dveře vnitřní 700x1970 dle specifikace T01_x000d_
- HPL vysokotlaký laminát _x000d_
- včetně větrací mřížky_x000d_
- včetně zámku a kování_x000d_
Dodávka v kompletizovaném provedení dle specifikace T01</t>
  </si>
  <si>
    <t>766M05</t>
  </si>
  <si>
    <t>dveře vnitřní 800x1970 dle specifikace T04_x000d_
- HPL vysokotlaký laminát _x000d_
- včetně zámku a kování_x000d_
Dodávka v kompletizovaném provedení dle specifikace T04</t>
  </si>
  <si>
    <t>1415397525</t>
  </si>
  <si>
    <t>766660002</t>
  </si>
  <si>
    <t>Montáž dveřních křídel dřevěných nebo plastových otevíravých do ocelové zárubně povrchově upravených jednokřídlových, šířky přes 800 mm</t>
  </si>
  <si>
    <t>-1567409417</t>
  </si>
  <si>
    <t>766M06</t>
  </si>
  <si>
    <t>dveře vnitřní 900x1970 dle specifikace T05_x000d_
- HPL vysokotlaký laminát _x000d_
- včetně zámku a kování_x000d_
Dodávka v kompletizovaném provedení dle specifikace T05</t>
  </si>
  <si>
    <t>758855896</t>
  </si>
  <si>
    <t>T05</t>
  </si>
  <si>
    <t>766660011</t>
  </si>
  <si>
    <t>Montáž dveřních křídel dřevěných nebo plastových otevíravých do ocelové zárubně povrchově upravených dvoukřídlových, šířky do 1450 mm</t>
  </si>
  <si>
    <t>-567021802</t>
  </si>
  <si>
    <t>T06</t>
  </si>
  <si>
    <t>766M07</t>
  </si>
  <si>
    <t>dveře vnitřní 900x1970 dle specifikace T06_x000d_
- HPL vysokotlaký laminát _x000d_
- včetně zámku a kování_x000d_
Dodávka v kompletizovaném provedení dle specifikace T06</t>
  </si>
  <si>
    <t>-11645468</t>
  </si>
  <si>
    <t>5+2</t>
  </si>
  <si>
    <t>766R01</t>
  </si>
  <si>
    <t xml:space="preserve">Demontáž prvků interiéru Jedná se o tyto položky: - prodejní pulty celkem 3 ks - policové nástěnné systémy celkem 3 ks - ocelové nástěnné konzoly celekm 20 ks - prosklené vitríny výšky cca 1 m a délky 3 m </t>
  </si>
  <si>
    <t>-165706847</t>
  </si>
  <si>
    <t xml:space="preserve">Poznámka k souboru cen:_x000d_
1. Pro volbu ceny demontáže kuchyňských linek je rozhodující délka horních skříněk. </t>
  </si>
  <si>
    <t xml:space="preserve">BP19, výkr. č. D.1.1-102 </t>
  </si>
  <si>
    <t>766R02</t>
  </si>
  <si>
    <t xml:space="preserve">Demontáž prvků interiéru Jedná se o demontáž konstrukce zakrytování vodoměrné sestavy 3,3x0,41x0,85 </t>
  </si>
  <si>
    <t>35222296</t>
  </si>
  <si>
    <t>766R03</t>
  </si>
  <si>
    <t>Doplnění fixního okenního křídla místo pevného panelu 1000x1000 mm</t>
  </si>
  <si>
    <t>1634851512</t>
  </si>
  <si>
    <t>SÚ15, výkr. č. D.1.1-103</t>
  </si>
  <si>
    <t>766R04</t>
  </si>
  <si>
    <t xml:space="preserve">Dodávka a montáž zakrytování vodoměrné soustavy - ocelový rám - opláštění z dřevotřískových laminovaných desek Dle specifikace SÚ 17 </t>
  </si>
  <si>
    <t>-66352987</t>
  </si>
  <si>
    <t>SÚ17, výkr. č. D.1.1-103</t>
  </si>
  <si>
    <t>767</t>
  </si>
  <si>
    <t>Konstrukce zámečnické</t>
  </si>
  <si>
    <t>767691822</t>
  </si>
  <si>
    <t>Vyvěšení nebo zavěšení kovových křídel – ostatní práce s případným uložením a opětovným zavěšením po provedení stavebních změn dveří, plochy do 2 m2</t>
  </si>
  <si>
    <t>-1714761587</t>
  </si>
  <si>
    <t>767996702</t>
  </si>
  <si>
    <t>Demontáž ostatních zámečnických konstrukcí o hmotnosti jednotlivých dílů řezáním přes 50 do 100 kg Demontáž kabiny výtahu, vystrojení výtahové šachty, strojovny</t>
  </si>
  <si>
    <t>kg</t>
  </si>
  <si>
    <t>-524549890</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</si>
  <si>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</si>
  <si>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 xml:space="preserve">BP23, výkr. č. D.1.1-102 </t>
  </si>
  <si>
    <t>1000</t>
  </si>
  <si>
    <t>9,86+9,04</t>
  </si>
  <si>
    <t>1,55+2,05+1,73+77,74+6,42</t>
  </si>
  <si>
    <t>1,55+2,05+1,73</t>
  </si>
  <si>
    <t>5,33*1,1 'Přepočtené koeficientem množství</t>
  </si>
  <si>
    <t>5,11+5,7+5,35</t>
  </si>
  <si>
    <t>-649899042</t>
  </si>
  <si>
    <t>1878977986</t>
  </si>
  <si>
    <t>0,7*2</t>
  </si>
  <si>
    <t>1,4*1,1 'Přepočtené koeficientem množství</t>
  </si>
  <si>
    <t>5,33*6 'Přepočtené koeficientem množství</t>
  </si>
  <si>
    <t>0,225*19 'Přepočtené koeficientem množství</t>
  </si>
  <si>
    <t>776</t>
  </si>
  <si>
    <t>Podlahy povlakové</t>
  </si>
  <si>
    <t>776201812</t>
  </si>
  <si>
    <t>Demontáž povlakových podlahovin lepených ručně s podložkou Včetně plastového soklíku</t>
  </si>
  <si>
    <t>1468393150</t>
  </si>
  <si>
    <t xml:space="preserve">BP27, výkr. č. D.1.1-102 </t>
  </si>
  <si>
    <t>65,33</t>
  </si>
  <si>
    <t>776991821</t>
  </si>
  <si>
    <t>Ostatní práce odstranění lepidla ručně z podlah</t>
  </si>
  <si>
    <t>639128633</t>
  </si>
  <si>
    <t>1,8*(1,575*6-0,8*2)</t>
  </si>
  <si>
    <t>1,8*0,99*2</t>
  </si>
  <si>
    <t>1,8*(1,3+1,3-0,8)</t>
  </si>
  <si>
    <t>1,8*(1,1+1,1-0,8)</t>
  </si>
  <si>
    <t>23,454*1,1 'Přepočtené koeficientem množství</t>
  </si>
  <si>
    <t>1,8*14</t>
  </si>
  <si>
    <t>0,99</t>
  </si>
  <si>
    <t>113</t>
  </si>
  <si>
    <t>114</t>
  </si>
  <si>
    <t>115</t>
  </si>
  <si>
    <t>0,38*19 'Přepočtené koeficientem množství</t>
  </si>
  <si>
    <t>116</t>
  </si>
  <si>
    <t>0,25*4,7*3</t>
  </si>
  <si>
    <t>0,25*5,25</t>
  </si>
  <si>
    <t>SÚ16, výkr. č. D.1.1-103</t>
  </si>
  <si>
    <t>1,2*1,2</t>
  </si>
  <si>
    <t>117</t>
  </si>
  <si>
    <t>0,25*4,7*3*2</t>
  </si>
  <si>
    <t>0,25*5,25*2</t>
  </si>
  <si>
    <t>1,2*1,2*2</t>
  </si>
  <si>
    <t>118</t>
  </si>
  <si>
    <t>357,073*0,7</t>
  </si>
  <si>
    <t>119</t>
  </si>
  <si>
    <t>120</t>
  </si>
  <si>
    <t>121</t>
  </si>
  <si>
    <t>122</t>
  </si>
  <si>
    <t>123</t>
  </si>
  <si>
    <t>Připojení staveniště na inženýrské sítě Poplatek za elektrický prou a vodu</t>
  </si>
  <si>
    <t>124</t>
  </si>
  <si>
    <t>S03 - Fotolab 2. NP</t>
  </si>
  <si>
    <t>-1466500576</t>
  </si>
  <si>
    <t>0,026</t>
  </si>
  <si>
    <t>-2092458158</t>
  </si>
  <si>
    <t>2,97*1,1*8*0,001</t>
  </si>
  <si>
    <t>1,5*(1,55+1,55+1,37+1,37-0,8)</t>
  </si>
  <si>
    <t>1,5*(1,4+1,4+0,855+0,855-0,7)</t>
  </si>
  <si>
    <t>1,36*(2,85+2,85+1,8+1,8-0,9-0,7)</t>
  </si>
  <si>
    <t>1,5*(1,06+1,06+1,8+1,8-0,7)</t>
  </si>
  <si>
    <t>270,545*0,3</t>
  </si>
  <si>
    <t>3,4*(6,6+7,1+0,9+4,47+4,47+2,23+2,23+0,3)</t>
  </si>
  <si>
    <t>0,8*2*6,17</t>
  </si>
  <si>
    <t>2,65*(3,05+7,55+0,125+4,875+5,32+1,65+0,375)</t>
  </si>
  <si>
    <t>2,6*(2,4*2+1,37*4+1,55*2+1,4*4+1,1*2+0,855*2+2,55*2+2,08*2+2,93+3,26+3,575*2+2,85*2+1,8*4+1,06*2)</t>
  </si>
  <si>
    <t>-0,8*2*2*4</t>
  </si>
  <si>
    <t>-0,6*2*2*4</t>
  </si>
  <si>
    <t>-41,904</t>
  </si>
  <si>
    <t>112,441</t>
  </si>
  <si>
    <t>6,925*3,3+5,4*3,3</t>
  </si>
  <si>
    <t>70,16+12,03+11,89+6,89+26,95</t>
  </si>
  <si>
    <t>148,33</t>
  </si>
  <si>
    <t>6,17*(3,5-0,85)</t>
  </si>
  <si>
    <t>3,5*0,3</t>
  </si>
  <si>
    <t>1*1,775+1*0,3</t>
  </si>
  <si>
    <t>0,1*2*2</t>
  </si>
  <si>
    <t>0,05*2*4</t>
  </si>
  <si>
    <t>963012510</t>
  </si>
  <si>
    <t>Bourání stropů z desek nebo panelů železobetonových prefabrikovaných s dutinami z desek, š. do 300 mm tl. do 140 mm</t>
  </si>
  <si>
    <t>469721134</t>
  </si>
  <si>
    <t xml:space="preserve">Poznámka k souboru cen:_x000d_
1. Bourání stropů z panelů plných se oceňuje cenami souboru cen 963 05-1 . Bourání železobetonových stropů. </t>
  </si>
  <si>
    <t>Strop výklenku</t>
  </si>
  <si>
    <t>0,75*1,65</t>
  </si>
  <si>
    <t>965045112</t>
  </si>
  <si>
    <t>Bourání potěrů tl. do 50 mm cementových nebo pískocementových, plochy do 4 m2</t>
  </si>
  <si>
    <t>308117854</t>
  </si>
  <si>
    <t>5,13+1,83</t>
  </si>
  <si>
    <t>69,77+26,95</t>
  </si>
  <si>
    <t>96,72*12 'Přepočtené koeficientem množství</t>
  </si>
  <si>
    <t>3,29+2,12+5,29+1,54+1,2+10,82+5,13+1,83+6,89</t>
  </si>
  <si>
    <t>0,8*2*2</t>
  </si>
  <si>
    <t>0,6*2*4</t>
  </si>
  <si>
    <t xml:space="preserve">BP33, výkr. č. D.1.1-102 </t>
  </si>
  <si>
    <t>0,8*2,25</t>
  </si>
  <si>
    <t>-31,277</t>
  </si>
  <si>
    <t>2,2*(1,295+1,1)</t>
  </si>
  <si>
    <t>21,259*19 'Přepočtené koeficientem množství</t>
  </si>
  <si>
    <t>21,259</t>
  </si>
  <si>
    <t>11,457*3 'Přepočtené koeficientem množství</t>
  </si>
  <si>
    <t>10,8</t>
  </si>
  <si>
    <t>751R01</t>
  </si>
  <si>
    <t>Podtlakové větrání sociálních zařízení Jedná se o tyto práce: - 2x ventilátor d125 mm - 3x výústka do podhledu d125 - VZT flexibilní potrubí nad podhledy d125 5 m - VZT vodotěsné potrubí d125 nad střechy 5 m - vybourání a utěsnění prostupu střechou 2x - osazení plastové ventilační hlavice d125 2x - napojení odvodu kondenzátu hadičkou do kanalizace 2x - uprava elektroinstalace - napojení + osazení ovládacího vypínače</t>
  </si>
  <si>
    <t>1038340224</t>
  </si>
  <si>
    <t>Výkr. č. D.1.1-103, TZP</t>
  </si>
  <si>
    <t>2,6*(0,2+0,2)</t>
  </si>
  <si>
    <t>1,4*(0,2+0,2)*2</t>
  </si>
  <si>
    <t>763121811</t>
  </si>
  <si>
    <t>Demontáž předsazených nebo šachtových stěn ze sádrokartonových desek s nosnou konstrukcí z ocelových profilů jednoduchých, opláštění jednoduché</t>
  </si>
  <si>
    <t>796529963</t>
  </si>
  <si>
    <t xml:space="preserve">Poznámka k souboru cen:_x000d_
1. Ceny -1811 a -1823 jsou určeny pro kompletní demontáž předsazené nebo šachtové stěny, tj. nosné konstrukce, desek i tepelné izolace. </t>
  </si>
  <si>
    <t xml:space="preserve">BP37, výkr. č. D.1.1-102 </t>
  </si>
  <si>
    <t>2,63*0,8</t>
  </si>
  <si>
    <t>0,4*2,65</t>
  </si>
  <si>
    <t>2,6*1,2</t>
  </si>
  <si>
    <t>2,6*0,55</t>
  </si>
  <si>
    <t>Svislý přechod výšek</t>
  </si>
  <si>
    <t>0,7*7,8</t>
  </si>
  <si>
    <t>153,79*1,05 'Přepočtené koeficientem množství</t>
  </si>
  <si>
    <t>1676503338</t>
  </si>
  <si>
    <t>763431801</t>
  </si>
  <si>
    <t>Demontáž podhledu minerálního na zavěšeném na roštu viditelném</t>
  </si>
  <si>
    <t>-2111776281</t>
  </si>
  <si>
    <t xml:space="preserve">Poznámka k souboru cen:_x000d_
1. V cenách demontáže podhledu -1801 až -1821 jsou započteny náklady na kompletní demontáž podhledu, tj. nosné konstrukce i panelů. </t>
  </si>
  <si>
    <t xml:space="preserve">BP30, výkr. č. D.1.1-102 </t>
  </si>
  <si>
    <t>23,69</t>
  </si>
  <si>
    <t>0,333*19 'Přepočtené koeficientem množství</t>
  </si>
  <si>
    <t>7,85*2,65</t>
  </si>
  <si>
    <t>766421811</t>
  </si>
  <si>
    <t>Demontáž obložení podhledů panely, plochy do 1,5 m2</t>
  </si>
  <si>
    <t>2123213341</t>
  </si>
  <si>
    <t xml:space="preserve">BP31, výkr. č. D.1.1-102 </t>
  </si>
  <si>
    <t>6,89</t>
  </si>
  <si>
    <t>766421822</t>
  </si>
  <si>
    <t>Demontáž obložení podhledů podkladových roštů</t>
  </si>
  <si>
    <t>492595431</t>
  </si>
  <si>
    <t>T08</t>
  </si>
  <si>
    <t>T09</t>
  </si>
  <si>
    <t>dveře vnitřní 700x1970 dle specifikace T01 a T02_x000d_
- HPL vysokotlaký laminát _x000d_
- včetně větrací mřížky_x000d_
- včetně zámku a kování_x000d_
Dodávka v kompletizovaném provedení dle specifikace T01 a T02</t>
  </si>
  <si>
    <t>dveře vnitřní 800x1970 dle specifikace T08 a T09_x000d_
- HPL vysokotlaký laminát _x000d_
- včetně větrací mřížky_x000d_
- včetně zámku a kování_x000d_
Dodávka v kompletizovaném provedení dle specifikace T08 a T09</t>
  </si>
  <si>
    <t>767112812</t>
  </si>
  <si>
    <t>Demontáž stěn a příček pro zasklení svařovaných Demontáž včetně zasklení</t>
  </si>
  <si>
    <t>-968661657</t>
  </si>
  <si>
    <t xml:space="preserve">BP38, výkr. č. D.1.1-102 </t>
  </si>
  <si>
    <t>2,7*3,1-2,85*2</t>
  </si>
  <si>
    <t>767581802</t>
  </si>
  <si>
    <t>Demontáž podhledů lamel</t>
  </si>
  <si>
    <t>1204464794</t>
  </si>
  <si>
    <t xml:space="preserve">BP28, výkr. č. D.1.1-102 </t>
  </si>
  <si>
    <t>26,95</t>
  </si>
  <si>
    <t>767582800</t>
  </si>
  <si>
    <t>Demontáž podhledů roštů</t>
  </si>
  <si>
    <t>-1593381686</t>
  </si>
  <si>
    <t>-1651972567</t>
  </si>
  <si>
    <t>7,54</t>
  </si>
  <si>
    <t>7,54*0,15</t>
  </si>
  <si>
    <t>3,29+2,12+5,29+5,13</t>
  </si>
  <si>
    <t>1,54+1,83</t>
  </si>
  <si>
    <t>3,29+2,12+5,29+1,54+1,2+5,13+1,83</t>
  </si>
  <si>
    <t>20,4*1,1 'Přepočtené koeficientem množství</t>
  </si>
  <si>
    <t>7,54+5,84+9,41+5+4,51+9,3+5,57</t>
  </si>
  <si>
    <t>0,7*4</t>
  </si>
  <si>
    <t>2,8*1,1 'Přepočtené koeficientem množství</t>
  </si>
  <si>
    <t>1,6*1,1 'Přepočtené koeficientem množství</t>
  </si>
  <si>
    <t>20,4*6 'Přepočtené koeficientem množství</t>
  </si>
  <si>
    <t>0,907*19 'Přepočtené koeficientem množství</t>
  </si>
  <si>
    <t>-913306555</t>
  </si>
  <si>
    <t>69,77+12,03+10,82</t>
  </si>
  <si>
    <t xml:space="preserve">BP29, výkr. č. D.1.1-102 </t>
  </si>
  <si>
    <t>776201814</t>
  </si>
  <si>
    <t>Demontáž povlakových podlahovin volně položených podlepených páskou Včetně plastového soklíku</t>
  </si>
  <si>
    <t>-1517033918</t>
  </si>
  <si>
    <t xml:space="preserve">BP32, výkr. č. D.1.1-102 </t>
  </si>
  <si>
    <t>39573725</t>
  </si>
  <si>
    <t>1,8*(1,4+1,4+1,1+1,1-0,8)</t>
  </si>
  <si>
    <t>1,8*(1,4+1,4+0,855+0,855-0,8)</t>
  </si>
  <si>
    <t>1,8*2,55</t>
  </si>
  <si>
    <t>1,8*(2,85*2+1,8*4+1,06*2-0,7*2-0,8)</t>
  </si>
  <si>
    <t>0,2*0,855+0,2*1,06</t>
  </si>
  <si>
    <t>42,287*1,1 'Přepočtené koeficientem množství</t>
  </si>
  <si>
    <t>1,8*20</t>
  </si>
  <si>
    <t>0,855+1,06</t>
  </si>
  <si>
    <t>0,685*19 'Přepočtené koeficientem množství</t>
  </si>
  <si>
    <t>0,25*4,8*3</t>
  </si>
  <si>
    <t>0,25*4,7*4</t>
  </si>
  <si>
    <t>0,25*4,8*3*2</t>
  </si>
  <si>
    <t>0,25*4,7*4*2</t>
  </si>
  <si>
    <t>270,545*0,7</t>
  </si>
  <si>
    <t>S04 - Textil 2. NP</t>
  </si>
  <si>
    <t xml:space="preserve">    713 - Izolace tepelné</t>
  </si>
  <si>
    <t xml:space="preserve">    723 - Zdravotechnika - vnitřní plynovod</t>
  </si>
  <si>
    <t xml:space="preserve">    725 - Zdravotechnika - zařizovací předměty</t>
  </si>
  <si>
    <t xml:space="preserve">    726 - Zdravotechnika - předstěnové instalace</t>
  </si>
  <si>
    <t>2114459307</t>
  </si>
  <si>
    <t>1,2*0,975</t>
  </si>
  <si>
    <t>1,855*1,35</t>
  </si>
  <si>
    <t>2*0,125</t>
  </si>
  <si>
    <t>1,2*(0,975+1,2+1,2)</t>
  </si>
  <si>
    <t>1,5*(0,975+0,975+1,95+1,95-0,7)</t>
  </si>
  <si>
    <t>1,5*(1,15+0,82+0,82)</t>
  </si>
  <si>
    <t>294,891*0,3</t>
  </si>
  <si>
    <t>3,2*(8,26*4+3,53*2+3,185*2)</t>
  </si>
  <si>
    <t>2,6*(1,15*2+1,73*2+8,4*2+6,8+4,845*2+0,975*4+2,775*2+1,95*2+3,43+1,9*2+3,43*3+2,625+1,855*2)</t>
  </si>
  <si>
    <t>-15,96</t>
  </si>
  <si>
    <t>-3,53*2,4-3,185*2,4</t>
  </si>
  <si>
    <t>-0,6*2*3*2</t>
  </si>
  <si>
    <t>-0,8*2*4*2</t>
  </si>
  <si>
    <t>-18,443</t>
  </si>
  <si>
    <t>3,3*(6,8+3,62)</t>
  </si>
  <si>
    <t>2,4*(3,53+3,185+0,35)</t>
  </si>
  <si>
    <t>632683113</t>
  </si>
  <si>
    <t>Sešívání trhlin v betonových podlahách ocelovými sponkami se zálivkou pryskyřicí vzdálenosti sponek přes 15 do 20 cm</t>
  </si>
  <si>
    <t>488861098</t>
  </si>
  <si>
    <t xml:space="preserve">Poznámka k souboru cen:_x000d_
1. Množství měrných jednotek se určuje v m délky sešívané spáry. 2. V cenách jsou započteny i náklady na proříznutí trhliny, provedení kolmých řezů na směr trhliny ve vzdálenosti 10 až 20 cm, vyčištění spar, vložení ocelových sponek do řezů kolmých k trhlině včetně jejich dodání, zalití trhliny a sponek pryskyřicí a posyp křemičitým pískem. </t>
  </si>
  <si>
    <t>SÚ07, výkr. č. D.1.1 - 103</t>
  </si>
  <si>
    <t>5,2+4,95+4,63</t>
  </si>
  <si>
    <t>50,33+6,36+33,55+2,71+29,16+26,61</t>
  </si>
  <si>
    <t>152,6</t>
  </si>
  <si>
    <t>2,7*(2,625+3,56)-1,13*0,9-0,8*2</t>
  </si>
  <si>
    <t>2*0,1*2</t>
  </si>
  <si>
    <t>2*0,225</t>
  </si>
  <si>
    <t>1,855*1,38</t>
  </si>
  <si>
    <t>0,3*0,975</t>
  </si>
  <si>
    <t>0,525*1,855</t>
  </si>
  <si>
    <t>965041421</t>
  </si>
  <si>
    <t>Bourání mazanin škvárobetonových tl. přes 100 mm, plochy do 1 m2</t>
  </si>
  <si>
    <t>-1676770070</t>
  </si>
  <si>
    <t>0,15*0,975*0,9</t>
  </si>
  <si>
    <t>50,33+17,54+9</t>
  </si>
  <si>
    <t>76,87*12 'Přepočtené koeficientem množství</t>
  </si>
  <si>
    <t>50,33+6,36+2,71+1,9+9+6,13+29,16+26,61</t>
  </si>
  <si>
    <t>968062244</t>
  </si>
  <si>
    <t>Vybourání dřevěných rámů oken s křídly, dveřních zárubní, vrat, stěn, ostění nebo obkladů rámů oken s křídly jednoduchých, plochy do 1 m2</t>
  </si>
  <si>
    <t>-338825717</t>
  </si>
  <si>
    <t xml:space="preserve">Poznámka k souboru cen:_x000d_
1. V cenách -2244 až -2747 jsou započteny i náklady na vyvěšení křídel. </t>
  </si>
  <si>
    <t>1,13*0,9</t>
  </si>
  <si>
    <t>1,15*0,9</t>
  </si>
  <si>
    <t>0,6*3</t>
  </si>
  <si>
    <t>17,458*19 'Přepočtené koeficientem množství</t>
  </si>
  <si>
    <t>17,394</t>
  </si>
  <si>
    <t>11,373*3 'Přepočtené koeficientem množství</t>
  </si>
  <si>
    <t>713</t>
  </si>
  <si>
    <t>Izolace tepelné</t>
  </si>
  <si>
    <t>713110851</t>
  </si>
  <si>
    <t>Odstranění tepelné izolace běžných stavebních konstrukcí z rohoží, pásů, dílců, desek, bloků stropů nebo podhledů připevněných lepením z polystyrenu, tloušťka izolace do 100 mm</t>
  </si>
  <si>
    <t>-1570465469</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</si>
  <si>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</si>
  <si>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 xml:space="preserve">BP35, výkr. č. D.1.1-102 </t>
  </si>
  <si>
    <t>17,54</t>
  </si>
  <si>
    <t>721173723</t>
  </si>
  <si>
    <t>Potrubí z plastových trub polyetylenové svařované připojovací DN 50</t>
  </si>
  <si>
    <t>126114998</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</si>
  <si>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</si>
  <si>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SÚ19, výkr. č. D.1.1 - 103</t>
  </si>
  <si>
    <t>721173726</t>
  </si>
  <si>
    <t>Potrubí z plastových trub polyetylenové svařované připojovací DN 100</t>
  </si>
  <si>
    <t>1838016523</t>
  </si>
  <si>
    <t>1,5</t>
  </si>
  <si>
    <t>721194105</t>
  </si>
  <si>
    <t>Vyměření přípojek na potrubí vyvedení a upevnění odpadních výpustek DN 50</t>
  </si>
  <si>
    <t>-1042919515</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</si>
  <si>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</si>
  <si>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721194109</t>
  </si>
  <si>
    <t>Vyměření přípojek na potrubí vyvedení a upevnění odpadních výpustek DN 100</t>
  </si>
  <si>
    <t>-1380262810</t>
  </si>
  <si>
    <t>721290111</t>
  </si>
  <si>
    <t>Zkouška těsnosti kanalizace v objektech vodou do DN 125</t>
  </si>
  <si>
    <t>-333867000</t>
  </si>
  <si>
    <t xml:space="preserve">Poznámka k souboru cen:_x000d_
1. V ceně -0123 není započteno dodání média; jeho dodávka se oceňuje ve specifikaci. </t>
  </si>
  <si>
    <t>722173103</t>
  </si>
  <si>
    <t>Potrubí z plastových trubek ze síťovaného polyethylenu (PE-Xa) spojované mechanicky násuvnou objímkou plastovou Ø 20/2,8</t>
  </si>
  <si>
    <t>223002861</t>
  </si>
  <si>
    <t xml:space="preserve">Poznámka k souboru cen:_x000d_
1. V cenách -4001 až -4088 jsou započteny náklady na montáž a dodávku potrubí a tvarovek. </t>
  </si>
  <si>
    <t>722173303</t>
  </si>
  <si>
    <t>Potrubí z plastových trubek Příplatek k ceně za členitý rozvod (v koupelnách, WC a pod.) trubek spojovaných násuvnou objímkou plastovou Ø 20/2,8</t>
  </si>
  <si>
    <t>708477634</t>
  </si>
  <si>
    <t>722179191</t>
  </si>
  <si>
    <t>Příplatek k ceně rozvody vody z plastů za práce malého rozsahu na zakázce do 20 m rozvodu</t>
  </si>
  <si>
    <t>soubor</t>
  </si>
  <si>
    <t>106845</t>
  </si>
  <si>
    <t xml:space="preserve">Poznámka k souboru cen:_x000d_
1. Příplatek - 9191 nelze užít současně s příplatky -9192 a -9193. 2. Příplatky -9192 a -9193 lze užít současně. 3. Příplatky lze užít také k cenám oprav plastových rozvodů. </t>
  </si>
  <si>
    <t>722181211</t>
  </si>
  <si>
    <t>Ochrana potrubí termoizolačními trubicemi z pěnového polyetylenu PE přilepenými v příčných a podélných spojích, tloušťky izolace do 6 mm, vnitřního průměru izolace DN do 22 mm</t>
  </si>
  <si>
    <t>2054996733</t>
  </si>
  <si>
    <t xml:space="preserve">Poznámka k souboru cen:_x000d_
1. V cenách -1211 až -1256 jsou započteny i náklady na dodání tepelně izolačních trubic. </t>
  </si>
  <si>
    <t>722190401</t>
  </si>
  <si>
    <t>Zřízení přípojek na potrubí vyvedení a upevnění výpustek do DN 25</t>
  </si>
  <si>
    <t>1415609368</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</si>
  <si>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</si>
  <si>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722220111</t>
  </si>
  <si>
    <t>Armatury s jedním závitem nástěnky pro výtokový ventil G 1/2</t>
  </si>
  <si>
    <t>-2126776554</t>
  </si>
  <si>
    <t xml:space="preserve">Poznámka k souboru cen:_x000d_
1. Cenami -9101 až -9106 nelze oceňovat montáž nástěnek. 2. V cenách –0111 až -0122 je započteno i vyvedení a upevnění výpustek. </t>
  </si>
  <si>
    <t>722290234</t>
  </si>
  <si>
    <t>Zkoušky, proplach a desinfekce vodovodního potrubí proplach a desinfekce vodovodního potrubí do DN 80</t>
  </si>
  <si>
    <t>-623431868</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</si>
  <si>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</si>
  <si>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723</t>
  </si>
  <si>
    <t>Zdravotechnika - vnitřní plynovod</t>
  </si>
  <si>
    <t>723150801</t>
  </si>
  <si>
    <t>Demontáž potrubí svařovaného z ocelových trubek hladkých do Ø 32 Součástí položky je i zaslepení potrubí pod omítku a tlaková zkouška</t>
  </si>
  <si>
    <t>207425742</t>
  </si>
  <si>
    <t xml:space="preserve">BP36, výkr. č. D.1.1-102 </t>
  </si>
  <si>
    <t>2,5</t>
  </si>
  <si>
    <t>725</t>
  </si>
  <si>
    <t>Zdravotechnika - zařizovací předměty</t>
  </si>
  <si>
    <t>725112022</t>
  </si>
  <si>
    <t>Zařízení záchodů klozety keramické závěsné na nosné stěny s hlubokým splachováním odpad vodorovný Včetně sedátka</t>
  </si>
  <si>
    <t>1489656179</t>
  </si>
  <si>
    <t xml:space="preserve">Poznámka k souboru cen:_x000d_
1. V cenách -1351, -1361 není započten napájecí zdroj. 2. V cenách jsou započtená klozetová sedátka. </t>
  </si>
  <si>
    <t>725211601</t>
  </si>
  <si>
    <t>Umyvadla keramická bez výtokových armatur se zápachovou uzávěrkou připevněná na stěnu šrouby bílá bez sloupu nebo krytu na sifon 500 mm</t>
  </si>
  <si>
    <t>761531418</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</si>
  <si>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</si>
  <si>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725813111</t>
  </si>
  <si>
    <t>Ventily rohové bez připojovací trubičky nebo flexi hadičky G 1/2</t>
  </si>
  <si>
    <t>-1137593388</t>
  </si>
  <si>
    <t>725822611</t>
  </si>
  <si>
    <t>Baterie umyvadlové stojánkové pákové bez výpusti</t>
  </si>
  <si>
    <t>1199405201</t>
  </si>
  <si>
    <t xml:space="preserve">Poznámka k souboru cen:_x000d_
1. V cenách –2654, 56, -9101-9202 není započten napájecí zdroj. </t>
  </si>
  <si>
    <t>725861101</t>
  </si>
  <si>
    <t>Zápachové uzávěrky zařizovacích předmětů pro umyvadla DN 32</t>
  </si>
  <si>
    <t>1977220704</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</si>
  <si>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</si>
  <si>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998725101</t>
  </si>
  <si>
    <t>Přesun hmot pro zařizovací předměty stanovený z hmotnosti přesunovaného materiálu vodorovná dopravní vzdálenost do 50 m v objektech výšky do 6 m</t>
  </si>
  <si>
    <t>209832128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</si>
  <si>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</si>
  <si>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726</t>
  </si>
  <si>
    <t>Zdravotechnika - předstěnové instalace</t>
  </si>
  <si>
    <t>726111031</t>
  </si>
  <si>
    <t>Předstěnové instalační systémy pro zazdění do masivních zděných konstrukcí pro závěsné klozety ovládání zepředu, stavební výška 1080 mm</t>
  </si>
  <si>
    <t>1253260173</t>
  </si>
  <si>
    <t xml:space="preserve">Poznámka k souboru cen:_x000d_
1. V cenách -1031, -1032 jsou započteny náklady na dodání ovládacích tlačítek. 2. V cenách -1202 až -1204 nejsou započteny náklady na dodání ovládacích tlačítek. 3. V cenách nejsou započteny náklady na dodávku zařizovacích předmětů. </t>
  </si>
  <si>
    <t>726191001</t>
  </si>
  <si>
    <t>Ostatní příslušenství instalačních systémů zvukoizolační souprava pro WC a bidet</t>
  </si>
  <si>
    <t>-718993555</t>
  </si>
  <si>
    <t>726191002</t>
  </si>
  <si>
    <t>Ostatní příslušenství instalačních systémů souprava pro předstěnovou montáž</t>
  </si>
  <si>
    <t>-195091666</t>
  </si>
  <si>
    <t>998726111</t>
  </si>
  <si>
    <t>Přesun hmot pro instalační prefabrikáty stanovený z hmotnosti přesunovaného materiálu vodorovná dopravní vzdálenost do 50 m v objektech výšky do 6 m</t>
  </si>
  <si>
    <t>209185442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</si>
  <si>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</si>
  <si>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9,0</t>
  </si>
  <si>
    <t>Podtlakové větrání sociálních zařízení Jedná se o tyto práce: - 1x ventilátor d125 mm - 2x výústka do podhledu d125 - VZT flexibilní potrubí nad podhledy d125 5 m - osazení plastové ventilační mřížky do stávajícího otvoru ve fasádě 1x - uprava elektroinstalace - napojení + osazení ovládacího vypínače</t>
  </si>
  <si>
    <t>1254698496</t>
  </si>
  <si>
    <t>SÚ14, výkr. č. D.1.1 - 103</t>
  </si>
  <si>
    <t>-137314655</t>
  </si>
  <si>
    <t>2,4*(0,2+0,2)</t>
  </si>
  <si>
    <t>1,2*(0,2+0,2)</t>
  </si>
  <si>
    <t>763131821</t>
  </si>
  <si>
    <t>Demontáž podhledu nebo samostatného požárního předělu ze sádrokartonových desek s nosnou konstrukcí dvouvrstvou z ocelových profilů, opláštění jednoduché</t>
  </si>
  <si>
    <t>-1128966875</t>
  </si>
  <si>
    <t xml:space="preserve">Poznámka k souboru cen:_x000d_
1. Ceny -1811 a -1832 jsou stanoveny pro kompletní demontáž podhledu nebo samostatného požárního předělu, tj. nosné konstrukce, desek i tepelné izolace. 2. Ceny demontáže desek -2811 a -2812 jsou určeny pro odstranění pouze desek z nosné konstrukce podhledu. </t>
  </si>
  <si>
    <t xml:space="preserve">BP34, výkr. č. D.1.1-102 </t>
  </si>
  <si>
    <t>50,33</t>
  </si>
  <si>
    <t>152,6*1,05 'Přepočtené koeficientem množství</t>
  </si>
  <si>
    <t>0,229*19 'Přepočtené koeficientem množství</t>
  </si>
  <si>
    <t>T03</t>
  </si>
  <si>
    <t>dveře vnitřní 800x1970 dle specifikace T03 a T04_x000d_
- HPL vysokotlaký laminát _x000d_
- včetně zámku a kování_x000d_
Dodávka v kompletizovaném provedení dle specifikace T03 a T04</t>
  </si>
  <si>
    <t>1,99+2,71+1,9+6,13</t>
  </si>
  <si>
    <t>1,99+1,9</t>
  </si>
  <si>
    <t>3,89*1,1 'Přepočtené koeficientem množství</t>
  </si>
  <si>
    <t>5,76+5,85</t>
  </si>
  <si>
    <t>3,89*6 'Přepočtené koeficientem množství</t>
  </si>
  <si>
    <t>0,164*19 'Přepočtené koeficientem množství</t>
  </si>
  <si>
    <t>6,36+17,54+9+29,16+26,61</t>
  </si>
  <si>
    <t>1,8*(1,95+1,95+0,975+0,975-0,8)</t>
  </si>
  <si>
    <t>0,2*0,975</t>
  </si>
  <si>
    <t>1,8*(1,15+1,15+1,73+1,73-0,8)</t>
  </si>
  <si>
    <t>0,2*1,15</t>
  </si>
  <si>
    <t>18,443*1,1 'Přepočtené koeficientem množství</t>
  </si>
  <si>
    <t>1,8*8</t>
  </si>
  <si>
    <t>1,150+0,975</t>
  </si>
  <si>
    <t>0,299*19 'Přepočtené koeficientem množství</t>
  </si>
  <si>
    <t>294,891*0,7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</si>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</sst>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37</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38</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39</v>
      </c>
      <c r="M25" s="51"/>
      <c r="N25" s="51"/>
      <c r="O25" s="51"/>
      <c r="P25" s="46"/>
      <c r="Q25" s="46"/>
      <c r="R25" s="46"/>
      <c r="S25" s="46"/>
      <c r="T25" s="46"/>
      <c r="U25" s="46"/>
      <c r="V25" s="46"/>
      <c r="W25" s="51" t="s">
        <v>40</v>
      </c>
      <c r="X25" s="51"/>
      <c r="Y25" s="51"/>
      <c r="Z25" s="51"/>
      <c r="AA25" s="51"/>
      <c r="AB25" s="51"/>
      <c r="AC25" s="51"/>
      <c r="AD25" s="51"/>
      <c r="AE25" s="51"/>
      <c r="AF25" s="46"/>
      <c r="AG25" s="46"/>
      <c r="AH25" s="46"/>
      <c r="AI25" s="46"/>
      <c r="AJ25" s="46"/>
      <c r="AK25" s="51" t="s">
        <v>41</v>
      </c>
      <c r="AL25" s="51"/>
      <c r="AM25" s="51"/>
      <c r="AN25" s="51"/>
      <c r="AO25" s="51"/>
      <c r="AP25" s="46"/>
      <c r="AQ25" s="50"/>
      <c r="BE25" s="38"/>
    </row>
    <row r="26" s="2" customFormat="1" ht="14.4" customHeight="1">
      <c r="B26" s="52"/>
      <c r="C26" s="53"/>
      <c r="D26" s="54" t="s">
        <v>42</v>
      </c>
      <c r="E26" s="53"/>
      <c r="F26" s="54" t="s">
        <v>43</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44</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45</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46</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47</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48</v>
      </c>
      <c r="E32" s="60"/>
      <c r="F32" s="60"/>
      <c r="G32" s="60"/>
      <c r="H32" s="60"/>
      <c r="I32" s="60"/>
      <c r="J32" s="60"/>
      <c r="K32" s="60"/>
      <c r="L32" s="60"/>
      <c r="M32" s="60"/>
      <c r="N32" s="60"/>
      <c r="O32" s="60"/>
      <c r="P32" s="60"/>
      <c r="Q32" s="60"/>
      <c r="R32" s="60"/>
      <c r="S32" s="60"/>
      <c r="T32" s="61" t="s">
        <v>49</v>
      </c>
      <c r="U32" s="60"/>
      <c r="V32" s="60"/>
      <c r="W32" s="60"/>
      <c r="X32" s="62" t="s">
        <v>50</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51</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2018/04/07</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Oprava volných prostor v objektu občanské vybavenosti, ul. Horní 1492/55</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Ostrava Hrabůvka</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27. 4. 2018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Úřad městského obvodu Ostrava - Jih</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Inpros Frýdek-Místek</v>
      </c>
      <c r="AN46" s="76"/>
      <c r="AO46" s="76"/>
      <c r="AP46" s="76"/>
      <c r="AQ46" s="73"/>
      <c r="AR46" s="71"/>
      <c r="AS46" s="85" t="s">
        <v>52</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53</v>
      </c>
      <c r="D49" s="96"/>
      <c r="E49" s="96"/>
      <c r="F49" s="96"/>
      <c r="G49" s="96"/>
      <c r="H49" s="97"/>
      <c r="I49" s="98" t="s">
        <v>54</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55</v>
      </c>
      <c r="AH49" s="96"/>
      <c r="AI49" s="96"/>
      <c r="AJ49" s="96"/>
      <c r="AK49" s="96"/>
      <c r="AL49" s="96"/>
      <c r="AM49" s="96"/>
      <c r="AN49" s="98" t="s">
        <v>56</v>
      </c>
      <c r="AO49" s="96"/>
      <c r="AP49" s="96"/>
      <c r="AQ49" s="100" t="s">
        <v>57</v>
      </c>
      <c r="AR49" s="71"/>
      <c r="AS49" s="101" t="s">
        <v>58</v>
      </c>
      <c r="AT49" s="102" t="s">
        <v>59</v>
      </c>
      <c r="AU49" s="102" t="s">
        <v>60</v>
      </c>
      <c r="AV49" s="102" t="s">
        <v>61</v>
      </c>
      <c r="AW49" s="102" t="s">
        <v>62</v>
      </c>
      <c r="AX49" s="102" t="s">
        <v>63</v>
      </c>
      <c r="AY49" s="102" t="s">
        <v>64</v>
      </c>
      <c r="AZ49" s="102" t="s">
        <v>65</v>
      </c>
      <c r="BA49" s="102" t="s">
        <v>66</v>
      </c>
      <c r="BB49" s="102" t="s">
        <v>67</v>
      </c>
      <c r="BC49" s="102" t="s">
        <v>68</v>
      </c>
      <c r="BD49" s="103" t="s">
        <v>69</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70</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ROUND(SUM(AG52:AG55),2)</f>
        <v>0</v>
      </c>
      <c r="AH51" s="109"/>
      <c r="AI51" s="109"/>
      <c r="AJ51" s="109"/>
      <c r="AK51" s="109"/>
      <c r="AL51" s="109"/>
      <c r="AM51" s="109"/>
      <c r="AN51" s="110">
        <f>SUM(AG51,AT51)</f>
        <v>0</v>
      </c>
      <c r="AO51" s="110"/>
      <c r="AP51" s="110"/>
      <c r="AQ51" s="111" t="s">
        <v>21</v>
      </c>
      <c r="AR51" s="82"/>
      <c r="AS51" s="112">
        <f>ROUND(SUM(AS52:AS55),2)</f>
        <v>0</v>
      </c>
      <c r="AT51" s="113">
        <f>ROUND(SUM(AV51:AW51),2)</f>
        <v>0</v>
      </c>
      <c r="AU51" s="114">
        <f>ROUND(SUM(AU52:AU55),5)</f>
        <v>0</v>
      </c>
      <c r="AV51" s="113">
        <f>ROUND(AZ51*L26,2)</f>
        <v>0</v>
      </c>
      <c r="AW51" s="113">
        <f>ROUND(BA51*L27,2)</f>
        <v>0</v>
      </c>
      <c r="AX51" s="113">
        <f>ROUND(BB51*L26,2)</f>
        <v>0</v>
      </c>
      <c r="AY51" s="113">
        <f>ROUND(BC51*L27,2)</f>
        <v>0</v>
      </c>
      <c r="AZ51" s="113">
        <f>ROUND(SUM(AZ52:AZ55),2)</f>
        <v>0</v>
      </c>
      <c r="BA51" s="113">
        <f>ROUND(SUM(BA52:BA55),2)</f>
        <v>0</v>
      </c>
      <c r="BB51" s="113">
        <f>ROUND(SUM(BB52:BB55),2)</f>
        <v>0</v>
      </c>
      <c r="BC51" s="113">
        <f>ROUND(SUM(BC52:BC55),2)</f>
        <v>0</v>
      </c>
      <c r="BD51" s="115">
        <f>ROUND(SUM(BD52:BD55),2)</f>
        <v>0</v>
      </c>
      <c r="BS51" s="116" t="s">
        <v>71</v>
      </c>
      <c r="BT51" s="116" t="s">
        <v>72</v>
      </c>
      <c r="BU51" s="117" t="s">
        <v>73</v>
      </c>
      <c r="BV51" s="116" t="s">
        <v>74</v>
      </c>
      <c r="BW51" s="116" t="s">
        <v>7</v>
      </c>
      <c r="BX51" s="116" t="s">
        <v>75</v>
      </c>
      <c r="CL51" s="116" t="s">
        <v>21</v>
      </c>
    </row>
    <row r="52" s="5" customFormat="1" ht="16.5" customHeight="1">
      <c r="A52" s="118" t="s">
        <v>76</v>
      </c>
      <c r="B52" s="119"/>
      <c r="C52" s="120"/>
      <c r="D52" s="121" t="s">
        <v>77</v>
      </c>
      <c r="E52" s="121"/>
      <c r="F52" s="121"/>
      <c r="G52" s="121"/>
      <c r="H52" s="121"/>
      <c r="I52" s="122"/>
      <c r="J52" s="121" t="s">
        <v>78</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'S01 - Herna 1. NP'!J27</f>
        <v>0</v>
      </c>
      <c r="AH52" s="122"/>
      <c r="AI52" s="122"/>
      <c r="AJ52" s="122"/>
      <c r="AK52" s="122"/>
      <c r="AL52" s="122"/>
      <c r="AM52" s="122"/>
      <c r="AN52" s="123">
        <f>SUM(AG52,AT52)</f>
        <v>0</v>
      </c>
      <c r="AO52" s="122"/>
      <c r="AP52" s="122"/>
      <c r="AQ52" s="124" t="s">
        <v>79</v>
      </c>
      <c r="AR52" s="125"/>
      <c r="AS52" s="126">
        <v>0</v>
      </c>
      <c r="AT52" s="127">
        <f>ROUND(SUM(AV52:AW52),2)</f>
        <v>0</v>
      </c>
      <c r="AU52" s="128">
        <f>'S01 - Herna 1. NP'!P98</f>
        <v>0</v>
      </c>
      <c r="AV52" s="127">
        <f>'S01 - Herna 1. NP'!J30</f>
        <v>0</v>
      </c>
      <c r="AW52" s="127">
        <f>'S01 - Herna 1. NP'!J31</f>
        <v>0</v>
      </c>
      <c r="AX52" s="127">
        <f>'S01 - Herna 1. NP'!J32</f>
        <v>0</v>
      </c>
      <c r="AY52" s="127">
        <f>'S01 - Herna 1. NP'!J33</f>
        <v>0</v>
      </c>
      <c r="AZ52" s="127">
        <f>'S01 - Herna 1. NP'!F30</f>
        <v>0</v>
      </c>
      <c r="BA52" s="127">
        <f>'S01 - Herna 1. NP'!F31</f>
        <v>0</v>
      </c>
      <c r="BB52" s="127">
        <f>'S01 - Herna 1. NP'!F32</f>
        <v>0</v>
      </c>
      <c r="BC52" s="127">
        <f>'S01 - Herna 1. NP'!F33</f>
        <v>0</v>
      </c>
      <c r="BD52" s="129">
        <f>'S01 - Herna 1. NP'!F34</f>
        <v>0</v>
      </c>
      <c r="BT52" s="130" t="s">
        <v>80</v>
      </c>
      <c r="BV52" s="130" t="s">
        <v>74</v>
      </c>
      <c r="BW52" s="130" t="s">
        <v>81</v>
      </c>
      <c r="BX52" s="130" t="s">
        <v>7</v>
      </c>
      <c r="CL52" s="130" t="s">
        <v>21</v>
      </c>
      <c r="CM52" s="130" t="s">
        <v>82</v>
      </c>
    </row>
    <row r="53" s="5" customFormat="1" ht="16.5" customHeight="1">
      <c r="A53" s="118" t="s">
        <v>76</v>
      </c>
      <c r="B53" s="119"/>
      <c r="C53" s="120"/>
      <c r="D53" s="121" t="s">
        <v>83</v>
      </c>
      <c r="E53" s="121"/>
      <c r="F53" s="121"/>
      <c r="G53" s="121"/>
      <c r="H53" s="121"/>
      <c r="I53" s="122"/>
      <c r="J53" s="121" t="s">
        <v>84</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'S02 - Železářství 1. NP'!J27</f>
        <v>0</v>
      </c>
      <c r="AH53" s="122"/>
      <c r="AI53" s="122"/>
      <c r="AJ53" s="122"/>
      <c r="AK53" s="122"/>
      <c r="AL53" s="122"/>
      <c r="AM53" s="122"/>
      <c r="AN53" s="123">
        <f>SUM(AG53,AT53)</f>
        <v>0</v>
      </c>
      <c r="AO53" s="122"/>
      <c r="AP53" s="122"/>
      <c r="AQ53" s="124" t="s">
        <v>79</v>
      </c>
      <c r="AR53" s="125"/>
      <c r="AS53" s="126">
        <v>0</v>
      </c>
      <c r="AT53" s="127">
        <f>ROUND(SUM(AV53:AW53),2)</f>
        <v>0</v>
      </c>
      <c r="AU53" s="128">
        <f>'S02 - Železářství 1. NP'!P102</f>
        <v>0</v>
      </c>
      <c r="AV53" s="127">
        <f>'S02 - Železářství 1. NP'!J30</f>
        <v>0</v>
      </c>
      <c r="AW53" s="127">
        <f>'S02 - Železářství 1. NP'!J31</f>
        <v>0</v>
      </c>
      <c r="AX53" s="127">
        <f>'S02 - Železářství 1. NP'!J32</f>
        <v>0</v>
      </c>
      <c r="AY53" s="127">
        <f>'S02 - Železářství 1. NP'!J33</f>
        <v>0</v>
      </c>
      <c r="AZ53" s="127">
        <f>'S02 - Železářství 1. NP'!F30</f>
        <v>0</v>
      </c>
      <c r="BA53" s="127">
        <f>'S02 - Železářství 1. NP'!F31</f>
        <v>0</v>
      </c>
      <c r="BB53" s="127">
        <f>'S02 - Železářství 1. NP'!F32</f>
        <v>0</v>
      </c>
      <c r="BC53" s="127">
        <f>'S02 - Železářství 1. NP'!F33</f>
        <v>0</v>
      </c>
      <c r="BD53" s="129">
        <f>'S02 - Železářství 1. NP'!F34</f>
        <v>0</v>
      </c>
      <c r="BT53" s="130" t="s">
        <v>80</v>
      </c>
      <c r="BV53" s="130" t="s">
        <v>74</v>
      </c>
      <c r="BW53" s="130" t="s">
        <v>85</v>
      </c>
      <c r="BX53" s="130" t="s">
        <v>7</v>
      </c>
      <c r="CL53" s="130" t="s">
        <v>21</v>
      </c>
      <c r="CM53" s="130" t="s">
        <v>82</v>
      </c>
    </row>
    <row r="54" s="5" customFormat="1" ht="16.5" customHeight="1">
      <c r="A54" s="118" t="s">
        <v>76</v>
      </c>
      <c r="B54" s="119"/>
      <c r="C54" s="120"/>
      <c r="D54" s="121" t="s">
        <v>86</v>
      </c>
      <c r="E54" s="121"/>
      <c r="F54" s="121"/>
      <c r="G54" s="121"/>
      <c r="H54" s="121"/>
      <c r="I54" s="122"/>
      <c r="J54" s="121" t="s">
        <v>87</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'S03 - Fotolab 2. NP'!J27</f>
        <v>0</v>
      </c>
      <c r="AH54" s="122"/>
      <c r="AI54" s="122"/>
      <c r="AJ54" s="122"/>
      <c r="AK54" s="122"/>
      <c r="AL54" s="122"/>
      <c r="AM54" s="122"/>
      <c r="AN54" s="123">
        <f>SUM(AG54,AT54)</f>
        <v>0</v>
      </c>
      <c r="AO54" s="122"/>
      <c r="AP54" s="122"/>
      <c r="AQ54" s="124" t="s">
        <v>79</v>
      </c>
      <c r="AR54" s="125"/>
      <c r="AS54" s="126">
        <v>0</v>
      </c>
      <c r="AT54" s="127">
        <f>ROUND(SUM(AV54:AW54),2)</f>
        <v>0</v>
      </c>
      <c r="AU54" s="128">
        <f>'S03 - Fotolab 2. NP'!P98</f>
        <v>0</v>
      </c>
      <c r="AV54" s="127">
        <f>'S03 - Fotolab 2. NP'!J30</f>
        <v>0</v>
      </c>
      <c r="AW54" s="127">
        <f>'S03 - Fotolab 2. NP'!J31</f>
        <v>0</v>
      </c>
      <c r="AX54" s="127">
        <f>'S03 - Fotolab 2. NP'!J32</f>
        <v>0</v>
      </c>
      <c r="AY54" s="127">
        <f>'S03 - Fotolab 2. NP'!J33</f>
        <v>0</v>
      </c>
      <c r="AZ54" s="127">
        <f>'S03 - Fotolab 2. NP'!F30</f>
        <v>0</v>
      </c>
      <c r="BA54" s="127">
        <f>'S03 - Fotolab 2. NP'!F31</f>
        <v>0</v>
      </c>
      <c r="BB54" s="127">
        <f>'S03 - Fotolab 2. NP'!F32</f>
        <v>0</v>
      </c>
      <c r="BC54" s="127">
        <f>'S03 - Fotolab 2. NP'!F33</f>
        <v>0</v>
      </c>
      <c r="BD54" s="129">
        <f>'S03 - Fotolab 2. NP'!F34</f>
        <v>0</v>
      </c>
      <c r="BT54" s="130" t="s">
        <v>80</v>
      </c>
      <c r="BV54" s="130" t="s">
        <v>74</v>
      </c>
      <c r="BW54" s="130" t="s">
        <v>88</v>
      </c>
      <c r="BX54" s="130" t="s">
        <v>7</v>
      </c>
      <c r="CL54" s="130" t="s">
        <v>21</v>
      </c>
      <c r="CM54" s="130" t="s">
        <v>82</v>
      </c>
    </row>
    <row r="55" s="5" customFormat="1" ht="16.5" customHeight="1">
      <c r="A55" s="118" t="s">
        <v>76</v>
      </c>
      <c r="B55" s="119"/>
      <c r="C55" s="120"/>
      <c r="D55" s="121" t="s">
        <v>89</v>
      </c>
      <c r="E55" s="121"/>
      <c r="F55" s="121"/>
      <c r="G55" s="121"/>
      <c r="H55" s="121"/>
      <c r="I55" s="122"/>
      <c r="J55" s="121" t="s">
        <v>90</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'S04 - Textil 2. NP'!J27</f>
        <v>0</v>
      </c>
      <c r="AH55" s="122"/>
      <c r="AI55" s="122"/>
      <c r="AJ55" s="122"/>
      <c r="AK55" s="122"/>
      <c r="AL55" s="122"/>
      <c r="AM55" s="122"/>
      <c r="AN55" s="123">
        <f>SUM(AG55,AT55)</f>
        <v>0</v>
      </c>
      <c r="AO55" s="122"/>
      <c r="AP55" s="122"/>
      <c r="AQ55" s="124" t="s">
        <v>79</v>
      </c>
      <c r="AR55" s="125"/>
      <c r="AS55" s="131">
        <v>0</v>
      </c>
      <c r="AT55" s="132">
        <f>ROUND(SUM(AV55:AW55),2)</f>
        <v>0</v>
      </c>
      <c r="AU55" s="133">
        <f>'S04 - Textil 2. NP'!P104</f>
        <v>0</v>
      </c>
      <c r="AV55" s="132">
        <f>'S04 - Textil 2. NP'!J30</f>
        <v>0</v>
      </c>
      <c r="AW55" s="132">
        <f>'S04 - Textil 2. NP'!J31</f>
        <v>0</v>
      </c>
      <c r="AX55" s="132">
        <f>'S04 - Textil 2. NP'!J32</f>
        <v>0</v>
      </c>
      <c r="AY55" s="132">
        <f>'S04 - Textil 2. NP'!J33</f>
        <v>0</v>
      </c>
      <c r="AZ55" s="132">
        <f>'S04 - Textil 2. NP'!F30</f>
        <v>0</v>
      </c>
      <c r="BA55" s="132">
        <f>'S04 - Textil 2. NP'!F31</f>
        <v>0</v>
      </c>
      <c r="BB55" s="132">
        <f>'S04 - Textil 2. NP'!F32</f>
        <v>0</v>
      </c>
      <c r="BC55" s="132">
        <f>'S04 - Textil 2. NP'!F33</f>
        <v>0</v>
      </c>
      <c r="BD55" s="134">
        <f>'S04 - Textil 2. NP'!F34</f>
        <v>0</v>
      </c>
      <c r="BT55" s="130" t="s">
        <v>80</v>
      </c>
      <c r="BV55" s="130" t="s">
        <v>74</v>
      </c>
      <c r="BW55" s="130" t="s">
        <v>91</v>
      </c>
      <c r="BX55" s="130" t="s">
        <v>7</v>
      </c>
      <c r="CL55" s="130" t="s">
        <v>21</v>
      </c>
      <c r="CM55" s="130" t="s">
        <v>82</v>
      </c>
    </row>
    <row r="56" s="1" customFormat="1" ht="30" customHeight="1">
      <c r="B56" s="45"/>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1"/>
    </row>
    <row r="57" s="1" customFormat="1" ht="6.96" customHeight="1">
      <c r="B57" s="66"/>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71"/>
    </row>
  </sheetData>
  <sheetProtection sheet="1" formatColumns="0" formatRows="0" objects="1" scenarios="1" spinCount="100000" saltValue="rBTg4qReYuc4GE7jW7h9gj913m0qvg1M5t8+U6kZLEllSD5P/Q46vchYXumUUMqbwST8VIUw3j84ySPNQv8Rcw==" hashValue="FnrdPZAo4pGAQcbm6NVosXWAKbLIkY6ft62ifQ6agihjjAOj44RVbLBfOc3raFX0zy4gtlMMqWweU2iYs3RqgQ=="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G51:AM51"/>
    <mergeCell ref="AN51:AP51"/>
    <mergeCell ref="AR2:BE2"/>
  </mergeCells>
  <hyperlinks>
    <hyperlink ref="K1:S1" location="C2" display="1) Rekapitulace stavby"/>
    <hyperlink ref="W1:AI1" location="C51" display="2) Rekapitulace objektů stavby a soupisů prací"/>
    <hyperlink ref="A52" location="'S01 - Herna 1. NP'!C2" display="/"/>
    <hyperlink ref="A53" location="'S02 - Železářství 1. NP'!C2" display="/"/>
    <hyperlink ref="A54" location="'S03 - Fotolab 2. NP'!C2" display="/"/>
    <hyperlink ref="A55" location="'S04 - Textil 2. NP'!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92</v>
      </c>
      <c r="G1" s="138" t="s">
        <v>93</v>
      </c>
      <c r="H1" s="138"/>
      <c r="I1" s="139"/>
      <c r="J1" s="138" t="s">
        <v>94</v>
      </c>
      <c r="K1" s="137" t="s">
        <v>95</v>
      </c>
      <c r="L1" s="138" t="s">
        <v>96</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81</v>
      </c>
    </row>
    <row r="3" ht="6.96" customHeight="1">
      <c r="B3" s="24"/>
      <c r="C3" s="25"/>
      <c r="D3" s="25"/>
      <c r="E3" s="25"/>
      <c r="F3" s="25"/>
      <c r="G3" s="25"/>
      <c r="H3" s="25"/>
      <c r="I3" s="140"/>
      <c r="J3" s="25"/>
      <c r="K3" s="26"/>
      <c r="AT3" s="23" t="s">
        <v>82</v>
      </c>
    </row>
    <row r="4" ht="36.96" customHeight="1">
      <c r="B4" s="27"/>
      <c r="C4" s="28"/>
      <c r="D4" s="29" t="s">
        <v>97</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Oprava volných prostor v objektu občanské vybavenosti, ul. Horní 1492/55</v>
      </c>
      <c r="F7" s="39"/>
      <c r="G7" s="39"/>
      <c r="H7" s="39"/>
      <c r="I7" s="141"/>
      <c r="J7" s="28"/>
      <c r="K7" s="30"/>
    </row>
    <row r="8" s="1" customFormat="1">
      <c r="B8" s="45"/>
      <c r="C8" s="46"/>
      <c r="D8" s="39" t="s">
        <v>98</v>
      </c>
      <c r="E8" s="46"/>
      <c r="F8" s="46"/>
      <c r="G8" s="46"/>
      <c r="H8" s="46"/>
      <c r="I8" s="143"/>
      <c r="J8" s="46"/>
      <c r="K8" s="50"/>
    </row>
    <row r="9" s="1" customFormat="1" ht="36.96" customHeight="1">
      <c r="B9" s="45"/>
      <c r="C9" s="46"/>
      <c r="D9" s="46"/>
      <c r="E9" s="144" t="s">
        <v>99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27. 4. 2018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ROUND(J98,2)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ROUND(SUM(BE98:BE600), 2)</f>
        <v>0</v>
      </c>
      <c r="G30" s="46"/>
      <c r="H30" s="46"/>
      <c r="I30" s="157">
        <v>0.20999999999999999</v>
      </c>
      <c r="J30" s="156">
        <f>ROUND(ROUND((SUM(BE98:BE600)), 2)*I30, 2)</f>
        <v>0</v>
      </c>
      <c r="K30" s="50"/>
    </row>
    <row r="31" s="1" customFormat="1" ht="14.4" customHeight="1">
      <c r="B31" s="45"/>
      <c r="C31" s="46"/>
      <c r="D31" s="46"/>
      <c r="E31" s="54" t="s">
        <v>44</v>
      </c>
      <c r="F31" s="156">
        <f>ROUND(SUM(BF98:BF600), 2)</f>
        <v>0</v>
      </c>
      <c r="G31" s="46"/>
      <c r="H31" s="46"/>
      <c r="I31" s="157">
        <v>0.14999999999999999</v>
      </c>
      <c r="J31" s="156">
        <f>ROUND(ROUND((SUM(BF98:BF600)), 2)*I31, 2)</f>
        <v>0</v>
      </c>
      <c r="K31" s="50"/>
    </row>
    <row r="32" hidden="1" s="1" customFormat="1" ht="14.4" customHeight="1">
      <c r="B32" s="45"/>
      <c r="C32" s="46"/>
      <c r="D32" s="46"/>
      <c r="E32" s="54" t="s">
        <v>45</v>
      </c>
      <c r="F32" s="156">
        <f>ROUND(SUM(BG98:BG600), 2)</f>
        <v>0</v>
      </c>
      <c r="G32" s="46"/>
      <c r="H32" s="46"/>
      <c r="I32" s="157">
        <v>0.20999999999999999</v>
      </c>
      <c r="J32" s="156">
        <v>0</v>
      </c>
      <c r="K32" s="50"/>
    </row>
    <row r="33" hidden="1" s="1" customFormat="1" ht="14.4" customHeight="1">
      <c r="B33" s="45"/>
      <c r="C33" s="46"/>
      <c r="D33" s="46"/>
      <c r="E33" s="54" t="s">
        <v>46</v>
      </c>
      <c r="F33" s="156">
        <f>ROUND(SUM(BH98:BH600), 2)</f>
        <v>0</v>
      </c>
      <c r="G33" s="46"/>
      <c r="H33" s="46"/>
      <c r="I33" s="157">
        <v>0.14999999999999999</v>
      </c>
      <c r="J33" s="156">
        <v>0</v>
      </c>
      <c r="K33" s="50"/>
    </row>
    <row r="34" hidden="1" s="1" customFormat="1" ht="14.4" customHeight="1">
      <c r="B34" s="45"/>
      <c r="C34" s="46"/>
      <c r="D34" s="46"/>
      <c r="E34" s="54" t="s">
        <v>47</v>
      </c>
      <c r="F34" s="156">
        <f>ROUND(SUM(BI98:BI600),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100</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Oprava volných prostor v objektu občanské vybavenosti, ul. Horní 1492/55</v>
      </c>
      <c r="F45" s="39"/>
      <c r="G45" s="39"/>
      <c r="H45" s="39"/>
      <c r="I45" s="143"/>
      <c r="J45" s="46"/>
      <c r="K45" s="50"/>
    </row>
    <row r="46" s="1" customFormat="1" ht="14.4" customHeight="1">
      <c r="B46" s="45"/>
      <c r="C46" s="39" t="s">
        <v>98</v>
      </c>
      <c r="D46" s="46"/>
      <c r="E46" s="46"/>
      <c r="F46" s="46"/>
      <c r="G46" s="46"/>
      <c r="H46" s="46"/>
      <c r="I46" s="143"/>
      <c r="J46" s="46"/>
      <c r="K46" s="50"/>
    </row>
    <row r="47" s="1" customFormat="1" ht="17.25" customHeight="1">
      <c r="B47" s="45"/>
      <c r="C47" s="46"/>
      <c r="D47" s="46"/>
      <c r="E47" s="144" t="str">
        <f>E9</f>
        <v>S01 - Herna 1. NP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 Hrabůvka</v>
      </c>
      <c r="G49" s="46"/>
      <c r="H49" s="46"/>
      <c r="I49" s="145" t="s">
        <v>25</v>
      </c>
      <c r="J49" s="146" t="str">
        <f>IF(J12="","",J12)</f>
        <v>27. 4. 2018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Úřad městského obvodu Ostrava - Jih</v>
      </c>
      <c r="G51" s="46"/>
      <c r="H51" s="46"/>
      <c r="I51" s="145" t="s">
        <v>33</v>
      </c>
      <c r="J51" s="43" t="str">
        <f>E21</f>
        <v>Inpros Frýdek-Místek</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101</v>
      </c>
      <c r="D54" s="158"/>
      <c r="E54" s="158"/>
      <c r="F54" s="158"/>
      <c r="G54" s="158"/>
      <c r="H54" s="158"/>
      <c r="I54" s="172"/>
      <c r="J54" s="173" t="s">
        <v>102</v>
      </c>
      <c r="K54" s="174"/>
    </row>
    <row r="55" s="1" customFormat="1" ht="10.32" customHeight="1">
      <c r="B55" s="45"/>
      <c r="C55" s="46"/>
      <c r="D55" s="46"/>
      <c r="E55" s="46"/>
      <c r="F55" s="46"/>
      <c r="G55" s="46"/>
      <c r="H55" s="46"/>
      <c r="I55" s="143"/>
      <c r="J55" s="46"/>
      <c r="K55" s="50"/>
    </row>
    <row r="56" s="1" customFormat="1" ht="29.28" customHeight="1">
      <c r="B56" s="45"/>
      <c r="C56" s="175" t="s">
        <v>103</v>
      </c>
      <c r="D56" s="46"/>
      <c r="E56" s="46"/>
      <c r="F56" s="46"/>
      <c r="G56" s="46"/>
      <c r="H56" s="46"/>
      <c r="I56" s="143"/>
      <c r="J56" s="154">
        <f>J98</f>
        <v>0</v>
      </c>
      <c r="K56" s="50"/>
      <c r="AU56" s="23" t="s">
        <v>104</v>
      </c>
    </row>
    <row r="57" s="7" customFormat="1" ht="24.96" customHeight="1">
      <c r="B57" s="176"/>
      <c r="C57" s="177"/>
      <c r="D57" s="178" t="s">
        <v>105</v>
      </c>
      <c r="E57" s="179"/>
      <c r="F57" s="179"/>
      <c r="G57" s="179"/>
      <c r="H57" s="179"/>
      <c r="I57" s="180"/>
      <c r="J57" s="181">
        <f>J99</f>
        <v>0</v>
      </c>
      <c r="K57" s="182"/>
    </row>
    <row r="58" s="8" customFormat="1" ht="19.92" customHeight="1">
      <c r="B58" s="183"/>
      <c r="C58" s="184"/>
      <c r="D58" s="185" t="s">
        <v>106</v>
      </c>
      <c r="E58" s="186"/>
      <c r="F58" s="186"/>
      <c r="G58" s="186"/>
      <c r="H58" s="186"/>
      <c r="I58" s="187"/>
      <c r="J58" s="188">
        <f>J100</f>
        <v>0</v>
      </c>
      <c r="K58" s="189"/>
    </row>
    <row r="59" s="8" customFormat="1" ht="19.92" customHeight="1">
      <c r="B59" s="183"/>
      <c r="C59" s="184"/>
      <c r="D59" s="185" t="s">
        <v>107</v>
      </c>
      <c r="E59" s="186"/>
      <c r="F59" s="186"/>
      <c r="G59" s="186"/>
      <c r="H59" s="186"/>
      <c r="I59" s="187"/>
      <c r="J59" s="188">
        <f>J125</f>
        <v>0</v>
      </c>
      <c r="K59" s="189"/>
    </row>
    <row r="60" s="8" customFormat="1" ht="19.92" customHeight="1">
      <c r="B60" s="183"/>
      <c r="C60" s="184"/>
      <c r="D60" s="185" t="s">
        <v>108</v>
      </c>
      <c r="E60" s="186"/>
      <c r="F60" s="186"/>
      <c r="G60" s="186"/>
      <c r="H60" s="186"/>
      <c r="I60" s="187"/>
      <c r="J60" s="188">
        <f>J207</f>
        <v>0</v>
      </c>
      <c r="K60" s="189"/>
    </row>
    <row r="61" s="8" customFormat="1" ht="19.92" customHeight="1">
      <c r="B61" s="183"/>
      <c r="C61" s="184"/>
      <c r="D61" s="185" t="s">
        <v>109</v>
      </c>
      <c r="E61" s="186"/>
      <c r="F61" s="186"/>
      <c r="G61" s="186"/>
      <c r="H61" s="186"/>
      <c r="I61" s="187"/>
      <c r="J61" s="188">
        <f>J282</f>
        <v>0</v>
      </c>
      <c r="K61" s="189"/>
    </row>
    <row r="62" s="8" customFormat="1" ht="19.92" customHeight="1">
      <c r="B62" s="183"/>
      <c r="C62" s="184"/>
      <c r="D62" s="185" t="s">
        <v>110</v>
      </c>
      <c r="E62" s="186"/>
      <c r="F62" s="186"/>
      <c r="G62" s="186"/>
      <c r="H62" s="186"/>
      <c r="I62" s="187"/>
      <c r="J62" s="188">
        <f>J293</f>
        <v>0</v>
      </c>
      <c r="K62" s="189"/>
    </row>
    <row r="63" s="7" customFormat="1" ht="24.96" customHeight="1">
      <c r="B63" s="176"/>
      <c r="C63" s="177"/>
      <c r="D63" s="178" t="s">
        <v>111</v>
      </c>
      <c r="E63" s="179"/>
      <c r="F63" s="179"/>
      <c r="G63" s="179"/>
      <c r="H63" s="179"/>
      <c r="I63" s="180"/>
      <c r="J63" s="181">
        <f>J301</f>
        <v>0</v>
      </c>
      <c r="K63" s="182"/>
    </row>
    <row r="64" s="8" customFormat="1" ht="19.92" customHeight="1">
      <c r="B64" s="183"/>
      <c r="C64" s="184"/>
      <c r="D64" s="185" t="s">
        <v>112</v>
      </c>
      <c r="E64" s="186"/>
      <c r="F64" s="186"/>
      <c r="G64" s="186"/>
      <c r="H64" s="186"/>
      <c r="I64" s="187"/>
      <c r="J64" s="188">
        <f>J302</f>
        <v>0</v>
      </c>
      <c r="K64" s="189"/>
    </row>
    <row r="65" s="8" customFormat="1" ht="19.92" customHeight="1">
      <c r="B65" s="183"/>
      <c r="C65" s="184"/>
      <c r="D65" s="185" t="s">
        <v>113</v>
      </c>
      <c r="E65" s="186"/>
      <c r="F65" s="186"/>
      <c r="G65" s="186"/>
      <c r="H65" s="186"/>
      <c r="I65" s="187"/>
      <c r="J65" s="188">
        <f>J306</f>
        <v>0</v>
      </c>
      <c r="K65" s="189"/>
    </row>
    <row r="66" s="8" customFormat="1" ht="19.92" customHeight="1">
      <c r="B66" s="183"/>
      <c r="C66" s="184"/>
      <c r="D66" s="185" t="s">
        <v>114</v>
      </c>
      <c r="E66" s="186"/>
      <c r="F66" s="186"/>
      <c r="G66" s="186"/>
      <c r="H66" s="186"/>
      <c r="I66" s="187"/>
      <c r="J66" s="188">
        <f>J313</f>
        <v>0</v>
      </c>
      <c r="K66" s="189"/>
    </row>
    <row r="67" s="8" customFormat="1" ht="19.92" customHeight="1">
      <c r="B67" s="183"/>
      <c r="C67" s="184"/>
      <c r="D67" s="185" t="s">
        <v>115</v>
      </c>
      <c r="E67" s="186"/>
      <c r="F67" s="186"/>
      <c r="G67" s="186"/>
      <c r="H67" s="186"/>
      <c r="I67" s="187"/>
      <c r="J67" s="188">
        <f>J317</f>
        <v>0</v>
      </c>
      <c r="K67" s="189"/>
    </row>
    <row r="68" s="8" customFormat="1" ht="19.92" customHeight="1">
      <c r="B68" s="183"/>
      <c r="C68" s="184"/>
      <c r="D68" s="185" t="s">
        <v>116</v>
      </c>
      <c r="E68" s="186"/>
      <c r="F68" s="186"/>
      <c r="G68" s="186"/>
      <c r="H68" s="186"/>
      <c r="I68" s="187"/>
      <c r="J68" s="188">
        <f>J331</f>
        <v>0</v>
      </c>
      <c r="K68" s="189"/>
    </row>
    <row r="69" s="8" customFormat="1" ht="19.92" customHeight="1">
      <c r="B69" s="183"/>
      <c r="C69" s="184"/>
      <c r="D69" s="185" t="s">
        <v>117</v>
      </c>
      <c r="E69" s="186"/>
      <c r="F69" s="186"/>
      <c r="G69" s="186"/>
      <c r="H69" s="186"/>
      <c r="I69" s="187"/>
      <c r="J69" s="188">
        <f>J341</f>
        <v>0</v>
      </c>
      <c r="K69" s="189"/>
    </row>
    <row r="70" s="8" customFormat="1" ht="19.92" customHeight="1">
      <c r="B70" s="183"/>
      <c r="C70" s="184"/>
      <c r="D70" s="185" t="s">
        <v>118</v>
      </c>
      <c r="E70" s="186"/>
      <c r="F70" s="186"/>
      <c r="G70" s="186"/>
      <c r="H70" s="186"/>
      <c r="I70" s="187"/>
      <c r="J70" s="188">
        <f>J346</f>
        <v>0</v>
      </c>
      <c r="K70" s="189"/>
    </row>
    <row r="71" s="8" customFormat="1" ht="19.92" customHeight="1">
      <c r="B71" s="183"/>
      <c r="C71" s="184"/>
      <c r="D71" s="185" t="s">
        <v>119</v>
      </c>
      <c r="E71" s="186"/>
      <c r="F71" s="186"/>
      <c r="G71" s="186"/>
      <c r="H71" s="186"/>
      <c r="I71" s="187"/>
      <c r="J71" s="188">
        <f>J386</f>
        <v>0</v>
      </c>
      <c r="K71" s="189"/>
    </row>
    <row r="72" s="8" customFormat="1" ht="19.92" customHeight="1">
      <c r="B72" s="183"/>
      <c r="C72" s="184"/>
      <c r="D72" s="185" t="s">
        <v>120</v>
      </c>
      <c r="E72" s="186"/>
      <c r="F72" s="186"/>
      <c r="G72" s="186"/>
      <c r="H72" s="186"/>
      <c r="I72" s="187"/>
      <c r="J72" s="188">
        <f>J444</f>
        <v>0</v>
      </c>
      <c r="K72" s="189"/>
    </row>
    <row r="73" s="8" customFormat="1" ht="19.92" customHeight="1">
      <c r="B73" s="183"/>
      <c r="C73" s="184"/>
      <c r="D73" s="185" t="s">
        <v>121</v>
      </c>
      <c r="E73" s="186"/>
      <c r="F73" s="186"/>
      <c r="G73" s="186"/>
      <c r="H73" s="186"/>
      <c r="I73" s="187"/>
      <c r="J73" s="188">
        <f>J509</f>
        <v>0</v>
      </c>
      <c r="K73" s="189"/>
    </row>
    <row r="74" s="8" customFormat="1" ht="19.92" customHeight="1">
      <c r="B74" s="183"/>
      <c r="C74" s="184"/>
      <c r="D74" s="185" t="s">
        <v>122</v>
      </c>
      <c r="E74" s="186"/>
      <c r="F74" s="186"/>
      <c r="G74" s="186"/>
      <c r="H74" s="186"/>
      <c r="I74" s="187"/>
      <c r="J74" s="188">
        <f>J552</f>
        <v>0</v>
      </c>
      <c r="K74" s="189"/>
    </row>
    <row r="75" s="8" customFormat="1" ht="19.92" customHeight="1">
      <c r="B75" s="183"/>
      <c r="C75" s="184"/>
      <c r="D75" s="185" t="s">
        <v>123</v>
      </c>
      <c r="E75" s="186"/>
      <c r="F75" s="186"/>
      <c r="G75" s="186"/>
      <c r="H75" s="186"/>
      <c r="I75" s="187"/>
      <c r="J75" s="188">
        <f>J565</f>
        <v>0</v>
      </c>
      <c r="K75" s="189"/>
    </row>
    <row r="76" s="7" customFormat="1" ht="24.96" customHeight="1">
      <c r="B76" s="176"/>
      <c r="C76" s="177"/>
      <c r="D76" s="178" t="s">
        <v>124</v>
      </c>
      <c r="E76" s="179"/>
      <c r="F76" s="179"/>
      <c r="G76" s="179"/>
      <c r="H76" s="179"/>
      <c r="I76" s="180"/>
      <c r="J76" s="181">
        <f>J591</f>
        <v>0</v>
      </c>
      <c r="K76" s="182"/>
    </row>
    <row r="77" s="8" customFormat="1" ht="19.92" customHeight="1">
      <c r="B77" s="183"/>
      <c r="C77" s="184"/>
      <c r="D77" s="185" t="s">
        <v>125</v>
      </c>
      <c r="E77" s="186"/>
      <c r="F77" s="186"/>
      <c r="G77" s="186"/>
      <c r="H77" s="186"/>
      <c r="I77" s="187"/>
      <c r="J77" s="188">
        <f>J592</f>
        <v>0</v>
      </c>
      <c r="K77" s="189"/>
    </row>
    <row r="78" s="8" customFormat="1" ht="19.92" customHeight="1">
      <c r="B78" s="183"/>
      <c r="C78" s="184"/>
      <c r="D78" s="185" t="s">
        <v>126</v>
      </c>
      <c r="E78" s="186"/>
      <c r="F78" s="186"/>
      <c r="G78" s="186"/>
      <c r="H78" s="186"/>
      <c r="I78" s="187"/>
      <c r="J78" s="188">
        <f>J594</f>
        <v>0</v>
      </c>
      <c r="K78" s="189"/>
    </row>
    <row r="79" s="1" customFormat="1" ht="21.84" customHeight="1">
      <c r="B79" s="45"/>
      <c r="C79" s="46"/>
      <c r="D79" s="46"/>
      <c r="E79" s="46"/>
      <c r="F79" s="46"/>
      <c r="G79" s="46"/>
      <c r="H79" s="46"/>
      <c r="I79" s="143"/>
      <c r="J79" s="46"/>
      <c r="K79" s="50"/>
    </row>
    <row r="80" s="1" customFormat="1" ht="6.96" customHeight="1">
      <c r="B80" s="66"/>
      <c r="C80" s="67"/>
      <c r="D80" s="67"/>
      <c r="E80" s="67"/>
      <c r="F80" s="67"/>
      <c r="G80" s="67"/>
      <c r="H80" s="67"/>
      <c r="I80" s="165"/>
      <c r="J80" s="67"/>
      <c r="K80" s="68"/>
    </row>
    <row r="84" s="1" customFormat="1" ht="6.96" customHeight="1">
      <c r="B84" s="69"/>
      <c r="C84" s="70"/>
      <c r="D84" s="70"/>
      <c r="E84" s="70"/>
      <c r="F84" s="70"/>
      <c r="G84" s="70"/>
      <c r="H84" s="70"/>
      <c r="I84" s="168"/>
      <c r="J84" s="70"/>
      <c r="K84" s="70"/>
      <c r="L84" s="71"/>
    </row>
    <row r="85" s="1" customFormat="1" ht="36.96" customHeight="1">
      <c r="B85" s="45"/>
      <c r="C85" s="72" t="s">
        <v>127</v>
      </c>
      <c r="D85" s="73"/>
      <c r="E85" s="73"/>
      <c r="F85" s="73"/>
      <c r="G85" s="73"/>
      <c r="H85" s="73"/>
      <c r="I85" s="190"/>
      <c r="J85" s="73"/>
      <c r="K85" s="73"/>
      <c r="L85" s="71"/>
    </row>
    <row r="86" s="1" customFormat="1" ht="6.96" customHeight="1">
      <c r="B86" s="45"/>
      <c r="C86" s="73"/>
      <c r="D86" s="73"/>
      <c r="E86" s="73"/>
      <c r="F86" s="73"/>
      <c r="G86" s="73"/>
      <c r="H86" s="73"/>
      <c r="I86" s="190"/>
      <c r="J86" s="73"/>
      <c r="K86" s="73"/>
      <c r="L86" s="71"/>
    </row>
    <row r="87" s="1" customFormat="1" ht="14.4" customHeight="1">
      <c r="B87" s="45"/>
      <c r="C87" s="75" t="s">
        <v>18</v>
      </c>
      <c r="D87" s="73"/>
      <c r="E87" s="73"/>
      <c r="F87" s="73"/>
      <c r="G87" s="73"/>
      <c r="H87" s="73"/>
      <c r="I87" s="190"/>
      <c r="J87" s="73"/>
      <c r="K87" s="73"/>
      <c r="L87" s="71"/>
    </row>
    <row r="88" s="1" customFormat="1" ht="16.5" customHeight="1">
      <c r="B88" s="45"/>
      <c r="C88" s="73"/>
      <c r="D88" s="73"/>
      <c r="E88" s="191" t="str">
        <f>E7</f>
        <v>Oprava volných prostor v objektu občanské vybavenosti, ul. Horní 1492/55</v>
      </c>
      <c r="F88" s="75"/>
      <c r="G88" s="75"/>
      <c r="H88" s="75"/>
      <c r="I88" s="190"/>
      <c r="J88" s="73"/>
      <c r="K88" s="73"/>
      <c r="L88" s="71"/>
    </row>
    <row r="89" s="1" customFormat="1" ht="14.4" customHeight="1">
      <c r="B89" s="45"/>
      <c r="C89" s="75" t="s">
        <v>98</v>
      </c>
      <c r="D89" s="73"/>
      <c r="E89" s="73"/>
      <c r="F89" s="73"/>
      <c r="G89" s="73"/>
      <c r="H89" s="73"/>
      <c r="I89" s="190"/>
      <c r="J89" s="73"/>
      <c r="K89" s="73"/>
      <c r="L89" s="71"/>
    </row>
    <row r="90" s="1" customFormat="1" ht="17.25" customHeight="1">
      <c r="B90" s="45"/>
      <c r="C90" s="73"/>
      <c r="D90" s="73"/>
      <c r="E90" s="81" t="str">
        <f>E9</f>
        <v>S01 - Herna 1. NP</v>
      </c>
      <c r="F90" s="73"/>
      <c r="G90" s="73"/>
      <c r="H90" s="73"/>
      <c r="I90" s="190"/>
      <c r="J90" s="73"/>
      <c r="K90" s="73"/>
      <c r="L90" s="71"/>
    </row>
    <row r="91" s="1" customFormat="1" ht="6.96" customHeight="1">
      <c r="B91" s="45"/>
      <c r="C91" s="73"/>
      <c r="D91" s="73"/>
      <c r="E91" s="73"/>
      <c r="F91" s="73"/>
      <c r="G91" s="73"/>
      <c r="H91" s="73"/>
      <c r="I91" s="190"/>
      <c r="J91" s="73"/>
      <c r="K91" s="73"/>
      <c r="L91" s="71"/>
    </row>
    <row r="92" s="1" customFormat="1" ht="18" customHeight="1">
      <c r="B92" s="45"/>
      <c r="C92" s="75" t="s">
        <v>23</v>
      </c>
      <c r="D92" s="73"/>
      <c r="E92" s="73"/>
      <c r="F92" s="192" t="str">
        <f>F12</f>
        <v>Ostrava Hrabůvka</v>
      </c>
      <c r="G92" s="73"/>
      <c r="H92" s="73"/>
      <c r="I92" s="193" t="s">
        <v>25</v>
      </c>
      <c r="J92" s="84" t="str">
        <f>IF(J12="","",J12)</f>
        <v>27. 4. 2018</v>
      </c>
      <c r="K92" s="73"/>
      <c r="L92" s="71"/>
    </row>
    <row r="93" s="1" customFormat="1" ht="6.96" customHeight="1">
      <c r="B93" s="45"/>
      <c r="C93" s="73"/>
      <c r="D93" s="73"/>
      <c r="E93" s="73"/>
      <c r="F93" s="73"/>
      <c r="G93" s="73"/>
      <c r="H93" s="73"/>
      <c r="I93" s="190"/>
      <c r="J93" s="73"/>
      <c r="K93" s="73"/>
      <c r="L93" s="71"/>
    </row>
    <row r="94" s="1" customFormat="1">
      <c r="B94" s="45"/>
      <c r="C94" s="75" t="s">
        <v>27</v>
      </c>
      <c r="D94" s="73"/>
      <c r="E94" s="73"/>
      <c r="F94" s="192" t="str">
        <f>E15</f>
        <v>Úřad městského obvodu Ostrava - Jih</v>
      </c>
      <c r="G94" s="73"/>
      <c r="H94" s="73"/>
      <c r="I94" s="193" t="s">
        <v>33</v>
      </c>
      <c r="J94" s="192" t="str">
        <f>E21</f>
        <v>Inpros Frýdek-Místek</v>
      </c>
      <c r="K94" s="73"/>
      <c r="L94" s="71"/>
    </row>
    <row r="95" s="1" customFormat="1" ht="14.4" customHeight="1">
      <c r="B95" s="45"/>
      <c r="C95" s="75" t="s">
        <v>31</v>
      </c>
      <c r="D95" s="73"/>
      <c r="E95" s="73"/>
      <c r="F95" s="192" t="str">
        <f>IF(E18="","",E18)</f>
        <v/>
      </c>
      <c r="G95" s="73"/>
      <c r="H95" s="73"/>
      <c r="I95" s="190"/>
      <c r="J95" s="73"/>
      <c r="K95" s="73"/>
      <c r="L95" s="71"/>
    </row>
    <row r="96" s="1" customFormat="1" ht="10.32" customHeight="1">
      <c r="B96" s="45"/>
      <c r="C96" s="73"/>
      <c r="D96" s="73"/>
      <c r="E96" s="73"/>
      <c r="F96" s="73"/>
      <c r="G96" s="73"/>
      <c r="H96" s="73"/>
      <c r="I96" s="190"/>
      <c r="J96" s="73"/>
      <c r="K96" s="73"/>
      <c r="L96" s="71"/>
    </row>
    <row r="97" s="9" customFormat="1" ht="29.28" customHeight="1">
      <c r="B97" s="194"/>
      <c r="C97" s="195" t="s">
        <v>128</v>
      </c>
      <c r="D97" s="196" t="s">
        <v>57</v>
      </c>
      <c r="E97" s="196" t="s">
        <v>53</v>
      </c>
      <c r="F97" s="196" t="s">
        <v>129</v>
      </c>
      <c r="G97" s="196" t="s">
        <v>130</v>
      </c>
      <c r="H97" s="196" t="s">
        <v>131</v>
      </c>
      <c r="I97" s="197" t="s">
        <v>132</v>
      </c>
      <c r="J97" s="196" t="s">
        <v>102</v>
      </c>
      <c r="K97" s="198" t="s">
        <v>133</v>
      </c>
      <c r="L97" s="199"/>
      <c r="M97" s="101" t="s">
        <v>134</v>
      </c>
      <c r="N97" s="102" t="s">
        <v>42</v>
      </c>
      <c r="O97" s="102" t="s">
        <v>135</v>
      </c>
      <c r="P97" s="102" t="s">
        <v>136</v>
      </c>
      <c r="Q97" s="102" t="s">
        <v>137</v>
      </c>
      <c r="R97" s="102" t="s">
        <v>138</v>
      </c>
      <c r="S97" s="102" t="s">
        <v>139</v>
      </c>
      <c r="T97" s="103" t="s">
        <v>140</v>
      </c>
    </row>
    <row r="98" s="1" customFormat="1" ht="29.28" customHeight="1">
      <c r="B98" s="45"/>
      <c r="C98" s="107" t="s">
        <v>103</v>
      </c>
      <c r="D98" s="73"/>
      <c r="E98" s="73"/>
      <c r="F98" s="73"/>
      <c r="G98" s="73"/>
      <c r="H98" s="73"/>
      <c r="I98" s="190"/>
      <c r="J98" s="200">
        <f>BK98</f>
        <v>0</v>
      </c>
      <c r="K98" s="73"/>
      <c r="L98" s="71"/>
      <c r="M98" s="104"/>
      <c r="N98" s="105"/>
      <c r="O98" s="105"/>
      <c r="P98" s="201">
        <f>P99+P301+P591</f>
        <v>0</v>
      </c>
      <c r="Q98" s="105"/>
      <c r="R98" s="201">
        <f>R99+R301+R591</f>
        <v>11.78151091</v>
      </c>
      <c r="S98" s="105"/>
      <c r="T98" s="202">
        <f>T99+T301+T591</f>
        <v>27.172812280000002</v>
      </c>
      <c r="AT98" s="23" t="s">
        <v>71</v>
      </c>
      <c r="AU98" s="23" t="s">
        <v>104</v>
      </c>
      <c r="BK98" s="203">
        <f>BK99+BK301+BK591</f>
        <v>0</v>
      </c>
    </row>
    <row r="99" s="10" customFormat="1" ht="37.44" customHeight="1">
      <c r="B99" s="204"/>
      <c r="C99" s="205"/>
      <c r="D99" s="206" t="s">
        <v>71</v>
      </c>
      <c r="E99" s="207" t="s">
        <v>141</v>
      </c>
      <c r="F99" s="207" t="s">
        <v>142</v>
      </c>
      <c r="G99" s="205"/>
      <c r="H99" s="205"/>
      <c r="I99" s="208"/>
      <c r="J99" s="209">
        <f>BK99</f>
        <v>0</v>
      </c>
      <c r="K99" s="205"/>
      <c r="L99" s="210"/>
      <c r="M99" s="211"/>
      <c r="N99" s="212"/>
      <c r="O99" s="212"/>
      <c r="P99" s="213">
        <f>P100+P125+P207+P282+P293</f>
        <v>0</v>
      </c>
      <c r="Q99" s="212"/>
      <c r="R99" s="213">
        <f>R100+R125+R207+R282+R293</f>
        <v>10.47542786</v>
      </c>
      <c r="S99" s="212"/>
      <c r="T99" s="214">
        <f>T100+T125+T207+T282+T293</f>
        <v>12.215110000000001</v>
      </c>
      <c r="AR99" s="215" t="s">
        <v>80</v>
      </c>
      <c r="AT99" s="216" t="s">
        <v>71</v>
      </c>
      <c r="AU99" s="216" t="s">
        <v>72</v>
      </c>
      <c r="AY99" s="215" t="s">
        <v>143</v>
      </c>
      <c r="BK99" s="217">
        <f>BK100+BK125+BK207+BK282+BK293</f>
        <v>0</v>
      </c>
    </row>
    <row r="100" s="10" customFormat="1" ht="19.92" customHeight="1">
      <c r="B100" s="204"/>
      <c r="C100" s="205"/>
      <c r="D100" s="206" t="s">
        <v>71</v>
      </c>
      <c r="E100" s="218" t="s">
        <v>144</v>
      </c>
      <c r="F100" s="218" t="s">
        <v>145</v>
      </c>
      <c r="G100" s="205"/>
      <c r="H100" s="205"/>
      <c r="I100" s="208"/>
      <c r="J100" s="219">
        <f>BK100</f>
        <v>0</v>
      </c>
      <c r="K100" s="205"/>
      <c r="L100" s="210"/>
      <c r="M100" s="211"/>
      <c r="N100" s="212"/>
      <c r="O100" s="212"/>
      <c r="P100" s="213">
        <f>SUM(P101:P124)</f>
        <v>0</v>
      </c>
      <c r="Q100" s="212"/>
      <c r="R100" s="213">
        <f>SUM(R101:R124)</f>
        <v>1.8043395899999999</v>
      </c>
      <c r="S100" s="212"/>
      <c r="T100" s="214">
        <f>SUM(T101:T124)</f>
        <v>0</v>
      </c>
      <c r="AR100" s="215" t="s">
        <v>80</v>
      </c>
      <c r="AT100" s="216" t="s">
        <v>71</v>
      </c>
      <c r="AU100" s="216" t="s">
        <v>80</v>
      </c>
      <c r="AY100" s="215" t="s">
        <v>143</v>
      </c>
      <c r="BK100" s="217">
        <f>SUM(BK101:BK124)</f>
        <v>0</v>
      </c>
    </row>
    <row r="101" s="1" customFormat="1" ht="38.25" customHeight="1">
      <c r="B101" s="45"/>
      <c r="C101" s="220" t="s">
        <v>80</v>
      </c>
      <c r="D101" s="220" t="s">
        <v>146</v>
      </c>
      <c r="E101" s="221" t="s">
        <v>147</v>
      </c>
      <c r="F101" s="222" t="s">
        <v>148</v>
      </c>
      <c r="G101" s="223" t="s">
        <v>149</v>
      </c>
      <c r="H101" s="224">
        <v>1</v>
      </c>
      <c r="I101" s="225"/>
      <c r="J101" s="226">
        <f>ROUND(I101*H101,2)</f>
        <v>0</v>
      </c>
      <c r="K101" s="222" t="s">
        <v>150</v>
      </c>
      <c r="L101" s="71"/>
      <c r="M101" s="227" t="s">
        <v>21</v>
      </c>
      <c r="N101" s="228" t="s">
        <v>43</v>
      </c>
      <c r="O101" s="46"/>
      <c r="P101" s="229">
        <f>O101*H101</f>
        <v>0</v>
      </c>
      <c r="Q101" s="229">
        <v>0.020049999999999998</v>
      </c>
      <c r="R101" s="229">
        <f>Q101*H101</f>
        <v>0.020049999999999998</v>
      </c>
      <c r="S101" s="229">
        <v>0</v>
      </c>
      <c r="T101" s="230">
        <f>S101*H101</f>
        <v>0</v>
      </c>
      <c r="AR101" s="23" t="s">
        <v>151</v>
      </c>
      <c r="AT101" s="23" t="s">
        <v>146</v>
      </c>
      <c r="AU101" s="23" t="s">
        <v>82</v>
      </c>
      <c r="AY101" s="23" t="s">
        <v>143</v>
      </c>
      <c r="BE101" s="231">
        <f>IF(N101="základní",J101,0)</f>
        <v>0</v>
      </c>
      <c r="BF101" s="231">
        <f>IF(N101="snížená",J101,0)</f>
        <v>0</v>
      </c>
      <c r="BG101" s="231">
        <f>IF(N101="zákl. přenesená",J101,0)</f>
        <v>0</v>
      </c>
      <c r="BH101" s="231">
        <f>IF(N101="sníž. přenesená",J101,0)</f>
        <v>0</v>
      </c>
      <c r="BI101" s="231">
        <f>IF(N101="nulová",J101,0)</f>
        <v>0</v>
      </c>
      <c r="BJ101" s="23" t="s">
        <v>80</v>
      </c>
      <c r="BK101" s="231">
        <f>ROUND(I101*H101,2)</f>
        <v>0</v>
      </c>
      <c r="BL101" s="23" t="s">
        <v>151</v>
      </c>
      <c r="BM101" s="23" t="s">
        <v>152</v>
      </c>
    </row>
    <row r="102" s="1" customFormat="1">
      <c r="B102" s="45"/>
      <c r="C102" s="73"/>
      <c r="D102" s="232" t="s">
        <v>153</v>
      </c>
      <c r="E102" s="73"/>
      <c r="F102" s="233" t="s">
        <v>154</v>
      </c>
      <c r="G102" s="73"/>
      <c r="H102" s="73"/>
      <c r="I102" s="190"/>
      <c r="J102" s="73"/>
      <c r="K102" s="73"/>
      <c r="L102" s="71"/>
      <c r="M102" s="234"/>
      <c r="N102" s="46"/>
      <c r="O102" s="46"/>
      <c r="P102" s="46"/>
      <c r="Q102" s="46"/>
      <c r="R102" s="46"/>
      <c r="S102" s="46"/>
      <c r="T102" s="94"/>
      <c r="AT102" s="23" t="s">
        <v>153</v>
      </c>
      <c r="AU102" s="23" t="s">
        <v>82</v>
      </c>
    </row>
    <row r="103" s="11" customFormat="1">
      <c r="B103" s="235"/>
      <c r="C103" s="236"/>
      <c r="D103" s="232" t="s">
        <v>155</v>
      </c>
      <c r="E103" s="237" t="s">
        <v>21</v>
      </c>
      <c r="F103" s="238" t="s">
        <v>156</v>
      </c>
      <c r="G103" s="236"/>
      <c r="H103" s="237" t="s">
        <v>21</v>
      </c>
      <c r="I103" s="239"/>
      <c r="J103" s="236"/>
      <c r="K103" s="236"/>
      <c r="L103" s="240"/>
      <c r="M103" s="241"/>
      <c r="N103" s="242"/>
      <c r="O103" s="242"/>
      <c r="P103" s="242"/>
      <c r="Q103" s="242"/>
      <c r="R103" s="242"/>
      <c r="S103" s="242"/>
      <c r="T103" s="243"/>
      <c r="AT103" s="244" t="s">
        <v>155</v>
      </c>
      <c r="AU103" s="244" t="s">
        <v>82</v>
      </c>
      <c r="AV103" s="11" t="s">
        <v>80</v>
      </c>
      <c r="AW103" s="11" t="s">
        <v>35</v>
      </c>
      <c r="AX103" s="11" t="s">
        <v>72</v>
      </c>
      <c r="AY103" s="244" t="s">
        <v>143</v>
      </c>
    </row>
    <row r="104" s="12" customFormat="1">
      <c r="B104" s="245"/>
      <c r="C104" s="246"/>
      <c r="D104" s="232" t="s">
        <v>155</v>
      </c>
      <c r="E104" s="247" t="s">
        <v>21</v>
      </c>
      <c r="F104" s="248" t="s">
        <v>80</v>
      </c>
      <c r="G104" s="246"/>
      <c r="H104" s="249">
        <v>1</v>
      </c>
      <c r="I104" s="250"/>
      <c r="J104" s="246"/>
      <c r="K104" s="246"/>
      <c r="L104" s="251"/>
      <c r="M104" s="252"/>
      <c r="N104" s="253"/>
      <c r="O104" s="253"/>
      <c r="P104" s="253"/>
      <c r="Q104" s="253"/>
      <c r="R104" s="253"/>
      <c r="S104" s="253"/>
      <c r="T104" s="254"/>
      <c r="AT104" s="255" t="s">
        <v>155</v>
      </c>
      <c r="AU104" s="255" t="s">
        <v>82</v>
      </c>
      <c r="AV104" s="12" t="s">
        <v>82</v>
      </c>
      <c r="AW104" s="12" t="s">
        <v>35</v>
      </c>
      <c r="AX104" s="12" t="s">
        <v>80</v>
      </c>
      <c r="AY104" s="255" t="s">
        <v>143</v>
      </c>
    </row>
    <row r="105" s="1" customFormat="1" ht="38.25" customHeight="1">
      <c r="B105" s="45"/>
      <c r="C105" s="220" t="s">
        <v>82</v>
      </c>
      <c r="D105" s="220" t="s">
        <v>146</v>
      </c>
      <c r="E105" s="221" t="s">
        <v>157</v>
      </c>
      <c r="F105" s="222" t="s">
        <v>158</v>
      </c>
      <c r="G105" s="223" t="s">
        <v>149</v>
      </c>
      <c r="H105" s="224">
        <v>1</v>
      </c>
      <c r="I105" s="225"/>
      <c r="J105" s="226">
        <f>ROUND(I105*H105,2)</f>
        <v>0</v>
      </c>
      <c r="K105" s="222" t="s">
        <v>150</v>
      </c>
      <c r="L105" s="71"/>
      <c r="M105" s="227" t="s">
        <v>21</v>
      </c>
      <c r="N105" s="228" t="s">
        <v>43</v>
      </c>
      <c r="O105" s="46"/>
      <c r="P105" s="229">
        <f>O105*H105</f>
        <v>0</v>
      </c>
      <c r="Q105" s="229">
        <v>0.032079999999999997</v>
      </c>
      <c r="R105" s="229">
        <f>Q105*H105</f>
        <v>0.032079999999999997</v>
      </c>
      <c r="S105" s="229">
        <v>0</v>
      </c>
      <c r="T105" s="230">
        <f>S105*H105</f>
        <v>0</v>
      </c>
      <c r="AR105" s="23" t="s">
        <v>151</v>
      </c>
      <c r="AT105" s="23" t="s">
        <v>146</v>
      </c>
      <c r="AU105" s="23" t="s">
        <v>82</v>
      </c>
      <c r="AY105" s="23" t="s">
        <v>143</v>
      </c>
      <c r="BE105" s="231">
        <f>IF(N105="základní",J105,0)</f>
        <v>0</v>
      </c>
      <c r="BF105" s="231">
        <f>IF(N105="snížená",J105,0)</f>
        <v>0</v>
      </c>
      <c r="BG105" s="231">
        <f>IF(N105="zákl. přenesená",J105,0)</f>
        <v>0</v>
      </c>
      <c r="BH105" s="231">
        <f>IF(N105="sníž. přenesená",J105,0)</f>
        <v>0</v>
      </c>
      <c r="BI105" s="231">
        <f>IF(N105="nulová",J105,0)</f>
        <v>0</v>
      </c>
      <c r="BJ105" s="23" t="s">
        <v>80</v>
      </c>
      <c r="BK105" s="231">
        <f>ROUND(I105*H105,2)</f>
        <v>0</v>
      </c>
      <c r="BL105" s="23" t="s">
        <v>151</v>
      </c>
      <c r="BM105" s="23" t="s">
        <v>159</v>
      </c>
    </row>
    <row r="106" s="1" customFormat="1">
      <c r="B106" s="45"/>
      <c r="C106" s="73"/>
      <c r="D106" s="232" t="s">
        <v>153</v>
      </c>
      <c r="E106" s="73"/>
      <c r="F106" s="233" t="s">
        <v>154</v>
      </c>
      <c r="G106" s="73"/>
      <c r="H106" s="73"/>
      <c r="I106" s="190"/>
      <c r="J106" s="73"/>
      <c r="K106" s="73"/>
      <c r="L106" s="71"/>
      <c r="M106" s="234"/>
      <c r="N106" s="46"/>
      <c r="O106" s="46"/>
      <c r="P106" s="46"/>
      <c r="Q106" s="46"/>
      <c r="R106" s="46"/>
      <c r="S106" s="46"/>
      <c r="T106" s="94"/>
      <c r="AT106" s="23" t="s">
        <v>153</v>
      </c>
      <c r="AU106" s="23" t="s">
        <v>82</v>
      </c>
    </row>
    <row r="107" s="11" customFormat="1">
      <c r="B107" s="235"/>
      <c r="C107" s="236"/>
      <c r="D107" s="232" t="s">
        <v>155</v>
      </c>
      <c r="E107" s="237" t="s">
        <v>21</v>
      </c>
      <c r="F107" s="238" t="s">
        <v>156</v>
      </c>
      <c r="G107" s="236"/>
      <c r="H107" s="237" t="s">
        <v>21</v>
      </c>
      <c r="I107" s="239"/>
      <c r="J107" s="236"/>
      <c r="K107" s="236"/>
      <c r="L107" s="240"/>
      <c r="M107" s="241"/>
      <c r="N107" s="242"/>
      <c r="O107" s="242"/>
      <c r="P107" s="242"/>
      <c r="Q107" s="242"/>
      <c r="R107" s="242"/>
      <c r="S107" s="242"/>
      <c r="T107" s="243"/>
      <c r="AT107" s="244" t="s">
        <v>155</v>
      </c>
      <c r="AU107" s="244" t="s">
        <v>82</v>
      </c>
      <c r="AV107" s="11" t="s">
        <v>80</v>
      </c>
      <c r="AW107" s="11" t="s">
        <v>35</v>
      </c>
      <c r="AX107" s="11" t="s">
        <v>72</v>
      </c>
      <c r="AY107" s="244" t="s">
        <v>143</v>
      </c>
    </row>
    <row r="108" s="12" customFormat="1">
      <c r="B108" s="245"/>
      <c r="C108" s="246"/>
      <c r="D108" s="232" t="s">
        <v>155</v>
      </c>
      <c r="E108" s="247" t="s">
        <v>21</v>
      </c>
      <c r="F108" s="248" t="s">
        <v>80</v>
      </c>
      <c r="G108" s="246"/>
      <c r="H108" s="249">
        <v>1</v>
      </c>
      <c r="I108" s="250"/>
      <c r="J108" s="246"/>
      <c r="K108" s="246"/>
      <c r="L108" s="251"/>
      <c r="M108" s="252"/>
      <c r="N108" s="253"/>
      <c r="O108" s="253"/>
      <c r="P108" s="253"/>
      <c r="Q108" s="253"/>
      <c r="R108" s="253"/>
      <c r="S108" s="253"/>
      <c r="T108" s="254"/>
      <c r="AT108" s="255" t="s">
        <v>155</v>
      </c>
      <c r="AU108" s="255" t="s">
        <v>82</v>
      </c>
      <c r="AV108" s="12" t="s">
        <v>82</v>
      </c>
      <c r="AW108" s="12" t="s">
        <v>35</v>
      </c>
      <c r="AX108" s="12" t="s">
        <v>80</v>
      </c>
      <c r="AY108" s="255" t="s">
        <v>143</v>
      </c>
    </row>
    <row r="109" s="1" customFormat="1" ht="25.5" customHeight="1">
      <c r="B109" s="45"/>
      <c r="C109" s="220" t="s">
        <v>144</v>
      </c>
      <c r="D109" s="220" t="s">
        <v>146</v>
      </c>
      <c r="E109" s="221" t="s">
        <v>160</v>
      </c>
      <c r="F109" s="222" t="s">
        <v>161</v>
      </c>
      <c r="G109" s="223" t="s">
        <v>162</v>
      </c>
      <c r="H109" s="224">
        <v>9.8699999999999992</v>
      </c>
      <c r="I109" s="225"/>
      <c r="J109" s="226">
        <f>ROUND(I109*H109,2)</f>
        <v>0</v>
      </c>
      <c r="K109" s="222" t="s">
        <v>150</v>
      </c>
      <c r="L109" s="71"/>
      <c r="M109" s="227" t="s">
        <v>21</v>
      </c>
      <c r="N109" s="228" t="s">
        <v>43</v>
      </c>
      <c r="O109" s="46"/>
      <c r="P109" s="229">
        <f>O109*H109</f>
        <v>0</v>
      </c>
      <c r="Q109" s="229">
        <v>0.01244</v>
      </c>
      <c r="R109" s="229">
        <f>Q109*H109</f>
        <v>0.12278279999999998</v>
      </c>
      <c r="S109" s="229">
        <v>0</v>
      </c>
      <c r="T109" s="230">
        <f>S109*H109</f>
        <v>0</v>
      </c>
      <c r="AR109" s="23" t="s">
        <v>151</v>
      </c>
      <c r="AT109" s="23" t="s">
        <v>146</v>
      </c>
      <c r="AU109" s="23" t="s">
        <v>82</v>
      </c>
      <c r="AY109" s="23" t="s">
        <v>143</v>
      </c>
      <c r="BE109" s="231">
        <f>IF(N109="základní",J109,0)</f>
        <v>0</v>
      </c>
      <c r="BF109" s="231">
        <f>IF(N109="snížená",J109,0)</f>
        <v>0</v>
      </c>
      <c r="BG109" s="231">
        <f>IF(N109="zákl. přenesená",J109,0)</f>
        <v>0</v>
      </c>
      <c r="BH109" s="231">
        <f>IF(N109="sníž. přenesená",J109,0)</f>
        <v>0</v>
      </c>
      <c r="BI109" s="231">
        <f>IF(N109="nulová",J109,0)</f>
        <v>0</v>
      </c>
      <c r="BJ109" s="23" t="s">
        <v>80</v>
      </c>
      <c r="BK109" s="231">
        <f>ROUND(I109*H109,2)</f>
        <v>0</v>
      </c>
      <c r="BL109" s="23" t="s">
        <v>151</v>
      </c>
      <c r="BM109" s="23" t="s">
        <v>163</v>
      </c>
    </row>
    <row r="110" s="1" customFormat="1">
      <c r="B110" s="45"/>
      <c r="C110" s="73"/>
      <c r="D110" s="232" t="s">
        <v>153</v>
      </c>
      <c r="E110" s="73"/>
      <c r="F110" s="233" t="s">
        <v>164</v>
      </c>
      <c r="G110" s="73"/>
      <c r="H110" s="73"/>
      <c r="I110" s="190"/>
      <c r="J110" s="73"/>
      <c r="K110" s="73"/>
      <c r="L110" s="71"/>
      <c r="M110" s="234"/>
      <c r="N110" s="46"/>
      <c r="O110" s="46"/>
      <c r="P110" s="46"/>
      <c r="Q110" s="46"/>
      <c r="R110" s="46"/>
      <c r="S110" s="46"/>
      <c r="T110" s="94"/>
      <c r="AT110" s="23" t="s">
        <v>153</v>
      </c>
      <c r="AU110" s="23" t="s">
        <v>82</v>
      </c>
    </row>
    <row r="111" s="11" customFormat="1">
      <c r="B111" s="235"/>
      <c r="C111" s="236"/>
      <c r="D111" s="232" t="s">
        <v>155</v>
      </c>
      <c r="E111" s="237" t="s">
        <v>21</v>
      </c>
      <c r="F111" s="238" t="s">
        <v>156</v>
      </c>
      <c r="G111" s="236"/>
      <c r="H111" s="237" t="s">
        <v>21</v>
      </c>
      <c r="I111" s="239"/>
      <c r="J111" s="236"/>
      <c r="K111" s="236"/>
      <c r="L111" s="240"/>
      <c r="M111" s="241"/>
      <c r="N111" s="242"/>
      <c r="O111" s="242"/>
      <c r="P111" s="242"/>
      <c r="Q111" s="242"/>
      <c r="R111" s="242"/>
      <c r="S111" s="242"/>
      <c r="T111" s="243"/>
      <c r="AT111" s="244" t="s">
        <v>155</v>
      </c>
      <c r="AU111" s="244" t="s">
        <v>82</v>
      </c>
      <c r="AV111" s="11" t="s">
        <v>80</v>
      </c>
      <c r="AW111" s="11" t="s">
        <v>35</v>
      </c>
      <c r="AX111" s="11" t="s">
        <v>72</v>
      </c>
      <c r="AY111" s="244" t="s">
        <v>143</v>
      </c>
    </row>
    <row r="112" s="12" customFormat="1">
      <c r="B112" s="245"/>
      <c r="C112" s="246"/>
      <c r="D112" s="232" t="s">
        <v>155</v>
      </c>
      <c r="E112" s="247" t="s">
        <v>21</v>
      </c>
      <c r="F112" s="248" t="s">
        <v>165</v>
      </c>
      <c r="G112" s="246"/>
      <c r="H112" s="249">
        <v>1.8700000000000001</v>
      </c>
      <c r="I112" s="250"/>
      <c r="J112" s="246"/>
      <c r="K112" s="246"/>
      <c r="L112" s="251"/>
      <c r="M112" s="252"/>
      <c r="N112" s="253"/>
      <c r="O112" s="253"/>
      <c r="P112" s="253"/>
      <c r="Q112" s="253"/>
      <c r="R112" s="253"/>
      <c r="S112" s="253"/>
      <c r="T112" s="254"/>
      <c r="AT112" s="255" t="s">
        <v>155</v>
      </c>
      <c r="AU112" s="255" t="s">
        <v>82</v>
      </c>
      <c r="AV112" s="12" t="s">
        <v>82</v>
      </c>
      <c r="AW112" s="12" t="s">
        <v>35</v>
      </c>
      <c r="AX112" s="12" t="s">
        <v>72</v>
      </c>
      <c r="AY112" s="255" t="s">
        <v>143</v>
      </c>
    </row>
    <row r="113" s="12" customFormat="1">
      <c r="B113" s="245"/>
      <c r="C113" s="246"/>
      <c r="D113" s="232" t="s">
        <v>155</v>
      </c>
      <c r="E113" s="247" t="s">
        <v>21</v>
      </c>
      <c r="F113" s="248" t="s">
        <v>166</v>
      </c>
      <c r="G113" s="246"/>
      <c r="H113" s="249">
        <v>8</v>
      </c>
      <c r="I113" s="250"/>
      <c r="J113" s="246"/>
      <c r="K113" s="246"/>
      <c r="L113" s="251"/>
      <c r="M113" s="252"/>
      <c r="N113" s="253"/>
      <c r="O113" s="253"/>
      <c r="P113" s="253"/>
      <c r="Q113" s="253"/>
      <c r="R113" s="253"/>
      <c r="S113" s="253"/>
      <c r="T113" s="254"/>
      <c r="AT113" s="255" t="s">
        <v>155</v>
      </c>
      <c r="AU113" s="255" t="s">
        <v>82</v>
      </c>
      <c r="AV113" s="12" t="s">
        <v>82</v>
      </c>
      <c r="AW113" s="12" t="s">
        <v>35</v>
      </c>
      <c r="AX113" s="12" t="s">
        <v>72</v>
      </c>
      <c r="AY113" s="255" t="s">
        <v>143</v>
      </c>
    </row>
    <row r="114" s="13" customFormat="1">
      <c r="B114" s="256"/>
      <c r="C114" s="257"/>
      <c r="D114" s="232" t="s">
        <v>155</v>
      </c>
      <c r="E114" s="258" t="s">
        <v>21</v>
      </c>
      <c r="F114" s="259" t="s">
        <v>167</v>
      </c>
      <c r="G114" s="257"/>
      <c r="H114" s="260">
        <v>9.8699999999999992</v>
      </c>
      <c r="I114" s="261"/>
      <c r="J114" s="257"/>
      <c r="K114" s="257"/>
      <c r="L114" s="262"/>
      <c r="M114" s="263"/>
      <c r="N114" s="264"/>
      <c r="O114" s="264"/>
      <c r="P114" s="264"/>
      <c r="Q114" s="264"/>
      <c r="R114" s="264"/>
      <c r="S114" s="264"/>
      <c r="T114" s="265"/>
      <c r="AT114" s="266" t="s">
        <v>155</v>
      </c>
      <c r="AU114" s="266" t="s">
        <v>82</v>
      </c>
      <c r="AV114" s="13" t="s">
        <v>151</v>
      </c>
      <c r="AW114" s="13" t="s">
        <v>35</v>
      </c>
      <c r="AX114" s="13" t="s">
        <v>80</v>
      </c>
      <c r="AY114" s="266" t="s">
        <v>143</v>
      </c>
    </row>
    <row r="115" s="1" customFormat="1" ht="25.5" customHeight="1">
      <c r="B115" s="45"/>
      <c r="C115" s="220" t="s">
        <v>151</v>
      </c>
      <c r="D115" s="220" t="s">
        <v>146</v>
      </c>
      <c r="E115" s="221" t="s">
        <v>168</v>
      </c>
      <c r="F115" s="222" t="s">
        <v>169</v>
      </c>
      <c r="G115" s="223" t="s">
        <v>162</v>
      </c>
      <c r="H115" s="224">
        <v>9.9649999999999999</v>
      </c>
      <c r="I115" s="225"/>
      <c r="J115" s="226">
        <f>ROUND(I115*H115,2)</f>
        <v>0</v>
      </c>
      <c r="K115" s="222" t="s">
        <v>150</v>
      </c>
      <c r="L115" s="71"/>
      <c r="M115" s="227" t="s">
        <v>21</v>
      </c>
      <c r="N115" s="228" t="s">
        <v>43</v>
      </c>
      <c r="O115" s="46"/>
      <c r="P115" s="229">
        <f>O115*H115</f>
        <v>0</v>
      </c>
      <c r="Q115" s="229">
        <v>0.069169999999999995</v>
      </c>
      <c r="R115" s="229">
        <f>Q115*H115</f>
        <v>0.68927904999999989</v>
      </c>
      <c r="S115" s="229">
        <v>0</v>
      </c>
      <c r="T115" s="230">
        <f>S115*H115</f>
        <v>0</v>
      </c>
      <c r="AR115" s="23" t="s">
        <v>151</v>
      </c>
      <c r="AT115" s="23" t="s">
        <v>146</v>
      </c>
      <c r="AU115" s="23" t="s">
        <v>82</v>
      </c>
      <c r="AY115" s="23" t="s">
        <v>143</v>
      </c>
      <c r="BE115" s="231">
        <f>IF(N115="základní",J115,0)</f>
        <v>0</v>
      </c>
      <c r="BF115" s="231">
        <f>IF(N115="snížená",J115,0)</f>
        <v>0</v>
      </c>
      <c r="BG115" s="231">
        <f>IF(N115="zákl. přenesená",J115,0)</f>
        <v>0</v>
      </c>
      <c r="BH115" s="231">
        <f>IF(N115="sníž. přenesená",J115,0)</f>
        <v>0</v>
      </c>
      <c r="BI115" s="231">
        <f>IF(N115="nulová",J115,0)</f>
        <v>0</v>
      </c>
      <c r="BJ115" s="23" t="s">
        <v>80</v>
      </c>
      <c r="BK115" s="231">
        <f>ROUND(I115*H115,2)</f>
        <v>0</v>
      </c>
      <c r="BL115" s="23" t="s">
        <v>151</v>
      </c>
      <c r="BM115" s="23" t="s">
        <v>170</v>
      </c>
    </row>
    <row r="116" s="11" customFormat="1">
      <c r="B116" s="235"/>
      <c r="C116" s="236"/>
      <c r="D116" s="232" t="s">
        <v>155</v>
      </c>
      <c r="E116" s="237" t="s">
        <v>21</v>
      </c>
      <c r="F116" s="238" t="s">
        <v>156</v>
      </c>
      <c r="G116" s="236"/>
      <c r="H116" s="237" t="s">
        <v>21</v>
      </c>
      <c r="I116" s="239"/>
      <c r="J116" s="236"/>
      <c r="K116" s="236"/>
      <c r="L116" s="240"/>
      <c r="M116" s="241"/>
      <c r="N116" s="242"/>
      <c r="O116" s="242"/>
      <c r="P116" s="242"/>
      <c r="Q116" s="242"/>
      <c r="R116" s="242"/>
      <c r="S116" s="242"/>
      <c r="T116" s="243"/>
      <c r="AT116" s="244" t="s">
        <v>155</v>
      </c>
      <c r="AU116" s="244" t="s">
        <v>82</v>
      </c>
      <c r="AV116" s="11" t="s">
        <v>80</v>
      </c>
      <c r="AW116" s="11" t="s">
        <v>35</v>
      </c>
      <c r="AX116" s="11" t="s">
        <v>72</v>
      </c>
      <c r="AY116" s="244" t="s">
        <v>143</v>
      </c>
    </row>
    <row r="117" s="12" customFormat="1">
      <c r="B117" s="245"/>
      <c r="C117" s="246"/>
      <c r="D117" s="232" t="s">
        <v>155</v>
      </c>
      <c r="E117" s="247" t="s">
        <v>21</v>
      </c>
      <c r="F117" s="248" t="s">
        <v>171</v>
      </c>
      <c r="G117" s="246"/>
      <c r="H117" s="249">
        <v>8.1199999999999992</v>
      </c>
      <c r="I117" s="250"/>
      <c r="J117" s="246"/>
      <c r="K117" s="246"/>
      <c r="L117" s="251"/>
      <c r="M117" s="252"/>
      <c r="N117" s="253"/>
      <c r="O117" s="253"/>
      <c r="P117" s="253"/>
      <c r="Q117" s="253"/>
      <c r="R117" s="253"/>
      <c r="S117" s="253"/>
      <c r="T117" s="254"/>
      <c r="AT117" s="255" t="s">
        <v>155</v>
      </c>
      <c r="AU117" s="255" t="s">
        <v>82</v>
      </c>
      <c r="AV117" s="12" t="s">
        <v>82</v>
      </c>
      <c r="AW117" s="12" t="s">
        <v>35</v>
      </c>
      <c r="AX117" s="12" t="s">
        <v>72</v>
      </c>
      <c r="AY117" s="255" t="s">
        <v>143</v>
      </c>
    </row>
    <row r="118" s="12" customFormat="1">
      <c r="B118" s="245"/>
      <c r="C118" s="246"/>
      <c r="D118" s="232" t="s">
        <v>155</v>
      </c>
      <c r="E118" s="247" t="s">
        <v>21</v>
      </c>
      <c r="F118" s="248" t="s">
        <v>172</v>
      </c>
      <c r="G118" s="246"/>
      <c r="H118" s="249">
        <v>1.845</v>
      </c>
      <c r="I118" s="250"/>
      <c r="J118" s="246"/>
      <c r="K118" s="246"/>
      <c r="L118" s="251"/>
      <c r="M118" s="252"/>
      <c r="N118" s="253"/>
      <c r="O118" s="253"/>
      <c r="P118" s="253"/>
      <c r="Q118" s="253"/>
      <c r="R118" s="253"/>
      <c r="S118" s="253"/>
      <c r="T118" s="254"/>
      <c r="AT118" s="255" t="s">
        <v>155</v>
      </c>
      <c r="AU118" s="255" t="s">
        <v>82</v>
      </c>
      <c r="AV118" s="12" t="s">
        <v>82</v>
      </c>
      <c r="AW118" s="12" t="s">
        <v>35</v>
      </c>
      <c r="AX118" s="12" t="s">
        <v>72</v>
      </c>
      <c r="AY118" s="255" t="s">
        <v>143</v>
      </c>
    </row>
    <row r="119" s="13" customFormat="1">
      <c r="B119" s="256"/>
      <c r="C119" s="257"/>
      <c r="D119" s="232" t="s">
        <v>155</v>
      </c>
      <c r="E119" s="258" t="s">
        <v>21</v>
      </c>
      <c r="F119" s="259" t="s">
        <v>167</v>
      </c>
      <c r="G119" s="257"/>
      <c r="H119" s="260">
        <v>9.9649999999999999</v>
      </c>
      <c r="I119" s="261"/>
      <c r="J119" s="257"/>
      <c r="K119" s="257"/>
      <c r="L119" s="262"/>
      <c r="M119" s="263"/>
      <c r="N119" s="264"/>
      <c r="O119" s="264"/>
      <c r="P119" s="264"/>
      <c r="Q119" s="264"/>
      <c r="R119" s="264"/>
      <c r="S119" s="264"/>
      <c r="T119" s="265"/>
      <c r="AT119" s="266" t="s">
        <v>155</v>
      </c>
      <c r="AU119" s="266" t="s">
        <v>82</v>
      </c>
      <c r="AV119" s="13" t="s">
        <v>151</v>
      </c>
      <c r="AW119" s="13" t="s">
        <v>35</v>
      </c>
      <c r="AX119" s="13" t="s">
        <v>80</v>
      </c>
      <c r="AY119" s="266" t="s">
        <v>143</v>
      </c>
    </row>
    <row r="120" s="1" customFormat="1" ht="25.5" customHeight="1">
      <c r="B120" s="45"/>
      <c r="C120" s="220" t="s">
        <v>173</v>
      </c>
      <c r="D120" s="220" t="s">
        <v>146</v>
      </c>
      <c r="E120" s="221" t="s">
        <v>174</v>
      </c>
      <c r="F120" s="222" t="s">
        <v>175</v>
      </c>
      <c r="G120" s="223" t="s">
        <v>162</v>
      </c>
      <c r="H120" s="224">
        <v>10.898999999999999</v>
      </c>
      <c r="I120" s="225"/>
      <c r="J120" s="226">
        <f>ROUND(I120*H120,2)</f>
        <v>0</v>
      </c>
      <c r="K120" s="222" t="s">
        <v>150</v>
      </c>
      <c r="L120" s="71"/>
      <c r="M120" s="227" t="s">
        <v>21</v>
      </c>
      <c r="N120" s="228" t="s">
        <v>43</v>
      </c>
      <c r="O120" s="46"/>
      <c r="P120" s="229">
        <f>O120*H120</f>
        <v>0</v>
      </c>
      <c r="Q120" s="229">
        <v>0.086260000000000003</v>
      </c>
      <c r="R120" s="229">
        <f>Q120*H120</f>
        <v>0.94014774000000001</v>
      </c>
      <c r="S120" s="229">
        <v>0</v>
      </c>
      <c r="T120" s="230">
        <f>S120*H120</f>
        <v>0</v>
      </c>
      <c r="AR120" s="23" t="s">
        <v>151</v>
      </c>
      <c r="AT120" s="23" t="s">
        <v>146</v>
      </c>
      <c r="AU120" s="23" t="s">
        <v>82</v>
      </c>
      <c r="AY120" s="23" t="s">
        <v>143</v>
      </c>
      <c r="BE120" s="231">
        <f>IF(N120="základní",J120,0)</f>
        <v>0</v>
      </c>
      <c r="BF120" s="231">
        <f>IF(N120="snížená",J120,0)</f>
        <v>0</v>
      </c>
      <c r="BG120" s="231">
        <f>IF(N120="zákl. přenesená",J120,0)</f>
        <v>0</v>
      </c>
      <c r="BH120" s="231">
        <f>IF(N120="sníž. přenesená",J120,0)</f>
        <v>0</v>
      </c>
      <c r="BI120" s="231">
        <f>IF(N120="nulová",J120,0)</f>
        <v>0</v>
      </c>
      <c r="BJ120" s="23" t="s">
        <v>80</v>
      </c>
      <c r="BK120" s="231">
        <f>ROUND(I120*H120,2)</f>
        <v>0</v>
      </c>
      <c r="BL120" s="23" t="s">
        <v>151</v>
      </c>
      <c r="BM120" s="23" t="s">
        <v>176</v>
      </c>
    </row>
    <row r="121" s="11" customFormat="1">
      <c r="B121" s="235"/>
      <c r="C121" s="236"/>
      <c r="D121" s="232" t="s">
        <v>155</v>
      </c>
      <c r="E121" s="237" t="s">
        <v>21</v>
      </c>
      <c r="F121" s="238" t="s">
        <v>156</v>
      </c>
      <c r="G121" s="236"/>
      <c r="H121" s="237" t="s">
        <v>21</v>
      </c>
      <c r="I121" s="239"/>
      <c r="J121" s="236"/>
      <c r="K121" s="236"/>
      <c r="L121" s="240"/>
      <c r="M121" s="241"/>
      <c r="N121" s="242"/>
      <c r="O121" s="242"/>
      <c r="P121" s="242"/>
      <c r="Q121" s="242"/>
      <c r="R121" s="242"/>
      <c r="S121" s="242"/>
      <c r="T121" s="243"/>
      <c r="AT121" s="244" t="s">
        <v>155</v>
      </c>
      <c r="AU121" s="244" t="s">
        <v>82</v>
      </c>
      <c r="AV121" s="11" t="s">
        <v>80</v>
      </c>
      <c r="AW121" s="11" t="s">
        <v>35</v>
      </c>
      <c r="AX121" s="11" t="s">
        <v>72</v>
      </c>
      <c r="AY121" s="244" t="s">
        <v>143</v>
      </c>
    </row>
    <row r="122" s="12" customFormat="1">
      <c r="B122" s="245"/>
      <c r="C122" s="246"/>
      <c r="D122" s="232" t="s">
        <v>155</v>
      </c>
      <c r="E122" s="247" t="s">
        <v>21</v>
      </c>
      <c r="F122" s="248" t="s">
        <v>177</v>
      </c>
      <c r="G122" s="246"/>
      <c r="H122" s="249">
        <v>2.899</v>
      </c>
      <c r="I122" s="250"/>
      <c r="J122" s="246"/>
      <c r="K122" s="246"/>
      <c r="L122" s="251"/>
      <c r="M122" s="252"/>
      <c r="N122" s="253"/>
      <c r="O122" s="253"/>
      <c r="P122" s="253"/>
      <c r="Q122" s="253"/>
      <c r="R122" s="253"/>
      <c r="S122" s="253"/>
      <c r="T122" s="254"/>
      <c r="AT122" s="255" t="s">
        <v>155</v>
      </c>
      <c r="AU122" s="255" t="s">
        <v>82</v>
      </c>
      <c r="AV122" s="12" t="s">
        <v>82</v>
      </c>
      <c r="AW122" s="12" t="s">
        <v>35</v>
      </c>
      <c r="AX122" s="12" t="s">
        <v>72</v>
      </c>
      <c r="AY122" s="255" t="s">
        <v>143</v>
      </c>
    </row>
    <row r="123" s="12" customFormat="1">
      <c r="B123" s="245"/>
      <c r="C123" s="246"/>
      <c r="D123" s="232" t="s">
        <v>155</v>
      </c>
      <c r="E123" s="247" t="s">
        <v>21</v>
      </c>
      <c r="F123" s="248" t="s">
        <v>166</v>
      </c>
      <c r="G123" s="246"/>
      <c r="H123" s="249">
        <v>8</v>
      </c>
      <c r="I123" s="250"/>
      <c r="J123" s="246"/>
      <c r="K123" s="246"/>
      <c r="L123" s="251"/>
      <c r="M123" s="252"/>
      <c r="N123" s="253"/>
      <c r="O123" s="253"/>
      <c r="P123" s="253"/>
      <c r="Q123" s="253"/>
      <c r="R123" s="253"/>
      <c r="S123" s="253"/>
      <c r="T123" s="254"/>
      <c r="AT123" s="255" t="s">
        <v>155</v>
      </c>
      <c r="AU123" s="255" t="s">
        <v>82</v>
      </c>
      <c r="AV123" s="12" t="s">
        <v>82</v>
      </c>
      <c r="AW123" s="12" t="s">
        <v>35</v>
      </c>
      <c r="AX123" s="12" t="s">
        <v>72</v>
      </c>
      <c r="AY123" s="255" t="s">
        <v>143</v>
      </c>
    </row>
    <row r="124" s="13" customFormat="1">
      <c r="B124" s="256"/>
      <c r="C124" s="257"/>
      <c r="D124" s="232" t="s">
        <v>155</v>
      </c>
      <c r="E124" s="258" t="s">
        <v>21</v>
      </c>
      <c r="F124" s="259" t="s">
        <v>167</v>
      </c>
      <c r="G124" s="257"/>
      <c r="H124" s="260">
        <v>10.898999999999999</v>
      </c>
      <c r="I124" s="261"/>
      <c r="J124" s="257"/>
      <c r="K124" s="257"/>
      <c r="L124" s="262"/>
      <c r="M124" s="263"/>
      <c r="N124" s="264"/>
      <c r="O124" s="264"/>
      <c r="P124" s="264"/>
      <c r="Q124" s="264"/>
      <c r="R124" s="264"/>
      <c r="S124" s="264"/>
      <c r="T124" s="265"/>
      <c r="AT124" s="266" t="s">
        <v>155</v>
      </c>
      <c r="AU124" s="266" t="s">
        <v>82</v>
      </c>
      <c r="AV124" s="13" t="s">
        <v>151</v>
      </c>
      <c r="AW124" s="13" t="s">
        <v>35</v>
      </c>
      <c r="AX124" s="13" t="s">
        <v>80</v>
      </c>
      <c r="AY124" s="266" t="s">
        <v>143</v>
      </c>
    </row>
    <row r="125" s="10" customFormat="1" ht="29.88" customHeight="1">
      <c r="B125" s="204"/>
      <c r="C125" s="205"/>
      <c r="D125" s="206" t="s">
        <v>71</v>
      </c>
      <c r="E125" s="218" t="s">
        <v>178</v>
      </c>
      <c r="F125" s="218" t="s">
        <v>179</v>
      </c>
      <c r="G125" s="205"/>
      <c r="H125" s="205"/>
      <c r="I125" s="208"/>
      <c r="J125" s="219">
        <f>BK125</f>
        <v>0</v>
      </c>
      <c r="K125" s="205"/>
      <c r="L125" s="210"/>
      <c r="M125" s="211"/>
      <c r="N125" s="212"/>
      <c r="O125" s="212"/>
      <c r="P125" s="213">
        <f>SUM(P126:P206)</f>
        <v>0</v>
      </c>
      <c r="Q125" s="212"/>
      <c r="R125" s="213">
        <f>SUM(R126:R206)</f>
        <v>8.60486577</v>
      </c>
      <c r="S125" s="212"/>
      <c r="T125" s="214">
        <f>SUM(T126:T206)</f>
        <v>0</v>
      </c>
      <c r="AR125" s="215" t="s">
        <v>80</v>
      </c>
      <c r="AT125" s="216" t="s">
        <v>71</v>
      </c>
      <c r="AU125" s="216" t="s">
        <v>80</v>
      </c>
      <c r="AY125" s="215" t="s">
        <v>143</v>
      </c>
      <c r="BK125" s="217">
        <f>SUM(BK126:BK206)</f>
        <v>0</v>
      </c>
    </row>
    <row r="126" s="1" customFormat="1" ht="25.5" customHeight="1">
      <c r="B126" s="45"/>
      <c r="C126" s="220" t="s">
        <v>178</v>
      </c>
      <c r="D126" s="220" t="s">
        <v>146</v>
      </c>
      <c r="E126" s="221" t="s">
        <v>180</v>
      </c>
      <c r="F126" s="222" t="s">
        <v>181</v>
      </c>
      <c r="G126" s="223" t="s">
        <v>162</v>
      </c>
      <c r="H126" s="224">
        <v>95.346999999999994</v>
      </c>
      <c r="I126" s="225"/>
      <c r="J126" s="226">
        <f>ROUND(I126*H126,2)</f>
        <v>0</v>
      </c>
      <c r="K126" s="222" t="s">
        <v>150</v>
      </c>
      <c r="L126" s="71"/>
      <c r="M126" s="227" t="s">
        <v>21</v>
      </c>
      <c r="N126" s="228" t="s">
        <v>43</v>
      </c>
      <c r="O126" s="46"/>
      <c r="P126" s="229">
        <f>O126*H126</f>
        <v>0</v>
      </c>
      <c r="Q126" s="229">
        <v>0.0073499999999999998</v>
      </c>
      <c r="R126" s="229">
        <f>Q126*H126</f>
        <v>0.70080044999999991</v>
      </c>
      <c r="S126" s="229">
        <v>0</v>
      </c>
      <c r="T126" s="230">
        <f>S126*H126</f>
        <v>0</v>
      </c>
      <c r="AR126" s="23" t="s">
        <v>151</v>
      </c>
      <c r="AT126" s="23" t="s">
        <v>146</v>
      </c>
      <c r="AU126" s="23" t="s">
        <v>82</v>
      </c>
      <c r="AY126" s="23" t="s">
        <v>143</v>
      </c>
      <c r="BE126" s="231">
        <f>IF(N126="základní",J126,0)</f>
        <v>0</v>
      </c>
      <c r="BF126" s="231">
        <f>IF(N126="snížená",J126,0)</f>
        <v>0</v>
      </c>
      <c r="BG126" s="231">
        <f>IF(N126="zákl. přenesená",J126,0)</f>
        <v>0</v>
      </c>
      <c r="BH126" s="231">
        <f>IF(N126="sníž. přenesená",J126,0)</f>
        <v>0</v>
      </c>
      <c r="BI126" s="231">
        <f>IF(N126="nulová",J126,0)</f>
        <v>0</v>
      </c>
      <c r="BJ126" s="23" t="s">
        <v>80</v>
      </c>
      <c r="BK126" s="231">
        <f>ROUND(I126*H126,2)</f>
        <v>0</v>
      </c>
      <c r="BL126" s="23" t="s">
        <v>151</v>
      </c>
      <c r="BM126" s="23" t="s">
        <v>182</v>
      </c>
    </row>
    <row r="127" s="11" customFormat="1">
      <c r="B127" s="235"/>
      <c r="C127" s="236"/>
      <c r="D127" s="232" t="s">
        <v>155</v>
      </c>
      <c r="E127" s="237" t="s">
        <v>21</v>
      </c>
      <c r="F127" s="238" t="s">
        <v>183</v>
      </c>
      <c r="G127" s="236"/>
      <c r="H127" s="237" t="s">
        <v>21</v>
      </c>
      <c r="I127" s="239"/>
      <c r="J127" s="236"/>
      <c r="K127" s="236"/>
      <c r="L127" s="240"/>
      <c r="M127" s="241"/>
      <c r="N127" s="242"/>
      <c r="O127" s="242"/>
      <c r="P127" s="242"/>
      <c r="Q127" s="242"/>
      <c r="R127" s="242"/>
      <c r="S127" s="242"/>
      <c r="T127" s="243"/>
      <c r="AT127" s="244" t="s">
        <v>155</v>
      </c>
      <c r="AU127" s="244" t="s">
        <v>82</v>
      </c>
      <c r="AV127" s="11" t="s">
        <v>80</v>
      </c>
      <c r="AW127" s="11" t="s">
        <v>35</v>
      </c>
      <c r="AX127" s="11" t="s">
        <v>72</v>
      </c>
      <c r="AY127" s="244" t="s">
        <v>143</v>
      </c>
    </row>
    <row r="128" s="12" customFormat="1">
      <c r="B128" s="245"/>
      <c r="C128" s="246"/>
      <c r="D128" s="232" t="s">
        <v>155</v>
      </c>
      <c r="E128" s="247" t="s">
        <v>21</v>
      </c>
      <c r="F128" s="248" t="s">
        <v>184</v>
      </c>
      <c r="G128" s="246"/>
      <c r="H128" s="249">
        <v>56.804000000000002</v>
      </c>
      <c r="I128" s="250"/>
      <c r="J128" s="246"/>
      <c r="K128" s="246"/>
      <c r="L128" s="251"/>
      <c r="M128" s="252"/>
      <c r="N128" s="253"/>
      <c r="O128" s="253"/>
      <c r="P128" s="253"/>
      <c r="Q128" s="253"/>
      <c r="R128" s="253"/>
      <c r="S128" s="253"/>
      <c r="T128" s="254"/>
      <c r="AT128" s="255" t="s">
        <v>155</v>
      </c>
      <c r="AU128" s="255" t="s">
        <v>82</v>
      </c>
      <c r="AV128" s="12" t="s">
        <v>82</v>
      </c>
      <c r="AW128" s="12" t="s">
        <v>35</v>
      </c>
      <c r="AX128" s="12" t="s">
        <v>72</v>
      </c>
      <c r="AY128" s="255" t="s">
        <v>143</v>
      </c>
    </row>
    <row r="129" s="12" customFormat="1">
      <c r="B129" s="245"/>
      <c r="C129" s="246"/>
      <c r="D129" s="232" t="s">
        <v>155</v>
      </c>
      <c r="E129" s="247" t="s">
        <v>21</v>
      </c>
      <c r="F129" s="248" t="s">
        <v>185</v>
      </c>
      <c r="G129" s="246"/>
      <c r="H129" s="249">
        <v>38.542999999999999</v>
      </c>
      <c r="I129" s="250"/>
      <c r="J129" s="246"/>
      <c r="K129" s="246"/>
      <c r="L129" s="251"/>
      <c r="M129" s="252"/>
      <c r="N129" s="253"/>
      <c r="O129" s="253"/>
      <c r="P129" s="253"/>
      <c r="Q129" s="253"/>
      <c r="R129" s="253"/>
      <c r="S129" s="253"/>
      <c r="T129" s="254"/>
      <c r="AT129" s="255" t="s">
        <v>155</v>
      </c>
      <c r="AU129" s="255" t="s">
        <v>82</v>
      </c>
      <c r="AV129" s="12" t="s">
        <v>82</v>
      </c>
      <c r="AW129" s="12" t="s">
        <v>35</v>
      </c>
      <c r="AX129" s="12" t="s">
        <v>72</v>
      </c>
      <c r="AY129" s="255" t="s">
        <v>143</v>
      </c>
    </row>
    <row r="130" s="13" customFormat="1">
      <c r="B130" s="256"/>
      <c r="C130" s="257"/>
      <c r="D130" s="232" t="s">
        <v>155</v>
      </c>
      <c r="E130" s="258" t="s">
        <v>21</v>
      </c>
      <c r="F130" s="259" t="s">
        <v>167</v>
      </c>
      <c r="G130" s="257"/>
      <c r="H130" s="260">
        <v>95.346999999999994</v>
      </c>
      <c r="I130" s="261"/>
      <c r="J130" s="257"/>
      <c r="K130" s="257"/>
      <c r="L130" s="262"/>
      <c r="M130" s="263"/>
      <c r="N130" s="264"/>
      <c r="O130" s="264"/>
      <c r="P130" s="264"/>
      <c r="Q130" s="264"/>
      <c r="R130" s="264"/>
      <c r="S130" s="264"/>
      <c r="T130" s="265"/>
      <c r="AT130" s="266" t="s">
        <v>155</v>
      </c>
      <c r="AU130" s="266" t="s">
        <v>82</v>
      </c>
      <c r="AV130" s="13" t="s">
        <v>151</v>
      </c>
      <c r="AW130" s="13" t="s">
        <v>35</v>
      </c>
      <c r="AX130" s="13" t="s">
        <v>80</v>
      </c>
      <c r="AY130" s="266" t="s">
        <v>143</v>
      </c>
    </row>
    <row r="131" s="1" customFormat="1" ht="25.5" customHeight="1">
      <c r="B131" s="45"/>
      <c r="C131" s="220" t="s">
        <v>186</v>
      </c>
      <c r="D131" s="220" t="s">
        <v>146</v>
      </c>
      <c r="E131" s="221" t="s">
        <v>187</v>
      </c>
      <c r="F131" s="222" t="s">
        <v>188</v>
      </c>
      <c r="G131" s="223" t="s">
        <v>162</v>
      </c>
      <c r="H131" s="224">
        <v>188.618</v>
      </c>
      <c r="I131" s="225"/>
      <c r="J131" s="226">
        <f>ROUND(I131*H131,2)</f>
        <v>0</v>
      </c>
      <c r="K131" s="222" t="s">
        <v>150</v>
      </c>
      <c r="L131" s="71"/>
      <c r="M131" s="227" t="s">
        <v>21</v>
      </c>
      <c r="N131" s="228" t="s">
        <v>43</v>
      </c>
      <c r="O131" s="46"/>
      <c r="P131" s="229">
        <f>O131*H131</f>
        <v>0</v>
      </c>
      <c r="Q131" s="229">
        <v>0.00025999999999999998</v>
      </c>
      <c r="R131" s="229">
        <f>Q131*H131</f>
        <v>0.049040679999999996</v>
      </c>
      <c r="S131" s="229">
        <v>0</v>
      </c>
      <c r="T131" s="230">
        <f>S131*H131</f>
        <v>0</v>
      </c>
      <c r="AR131" s="23" t="s">
        <v>151</v>
      </c>
      <c r="AT131" s="23" t="s">
        <v>146</v>
      </c>
      <c r="AU131" s="23" t="s">
        <v>82</v>
      </c>
      <c r="AY131" s="23" t="s">
        <v>143</v>
      </c>
      <c r="BE131" s="231">
        <f>IF(N131="základní",J131,0)</f>
        <v>0</v>
      </c>
      <c r="BF131" s="231">
        <f>IF(N131="snížená",J131,0)</f>
        <v>0</v>
      </c>
      <c r="BG131" s="231">
        <f>IF(N131="zákl. přenesená",J131,0)</f>
        <v>0</v>
      </c>
      <c r="BH131" s="231">
        <f>IF(N131="sníž. přenesená",J131,0)</f>
        <v>0</v>
      </c>
      <c r="BI131" s="231">
        <f>IF(N131="nulová",J131,0)</f>
        <v>0</v>
      </c>
      <c r="BJ131" s="23" t="s">
        <v>80</v>
      </c>
      <c r="BK131" s="231">
        <f>ROUND(I131*H131,2)</f>
        <v>0</v>
      </c>
      <c r="BL131" s="23" t="s">
        <v>151</v>
      </c>
      <c r="BM131" s="23" t="s">
        <v>189</v>
      </c>
    </row>
    <row r="132" s="11" customFormat="1">
      <c r="B132" s="235"/>
      <c r="C132" s="236"/>
      <c r="D132" s="232" t="s">
        <v>155</v>
      </c>
      <c r="E132" s="237" t="s">
        <v>21</v>
      </c>
      <c r="F132" s="238" t="s">
        <v>183</v>
      </c>
      <c r="G132" s="236"/>
      <c r="H132" s="237" t="s">
        <v>21</v>
      </c>
      <c r="I132" s="239"/>
      <c r="J132" s="236"/>
      <c r="K132" s="236"/>
      <c r="L132" s="240"/>
      <c r="M132" s="241"/>
      <c r="N132" s="242"/>
      <c r="O132" s="242"/>
      <c r="P132" s="242"/>
      <c r="Q132" s="242"/>
      <c r="R132" s="242"/>
      <c r="S132" s="242"/>
      <c r="T132" s="243"/>
      <c r="AT132" s="244" t="s">
        <v>155</v>
      </c>
      <c r="AU132" s="244" t="s">
        <v>82</v>
      </c>
      <c r="AV132" s="11" t="s">
        <v>80</v>
      </c>
      <c r="AW132" s="11" t="s">
        <v>35</v>
      </c>
      <c r="AX132" s="11" t="s">
        <v>72</v>
      </c>
      <c r="AY132" s="244" t="s">
        <v>143</v>
      </c>
    </row>
    <row r="133" s="12" customFormat="1">
      <c r="B133" s="245"/>
      <c r="C133" s="246"/>
      <c r="D133" s="232" t="s">
        <v>155</v>
      </c>
      <c r="E133" s="247" t="s">
        <v>21</v>
      </c>
      <c r="F133" s="248" t="s">
        <v>190</v>
      </c>
      <c r="G133" s="246"/>
      <c r="H133" s="249">
        <v>100.096</v>
      </c>
      <c r="I133" s="250"/>
      <c r="J133" s="246"/>
      <c r="K133" s="246"/>
      <c r="L133" s="251"/>
      <c r="M133" s="252"/>
      <c r="N133" s="253"/>
      <c r="O133" s="253"/>
      <c r="P133" s="253"/>
      <c r="Q133" s="253"/>
      <c r="R133" s="253"/>
      <c r="S133" s="253"/>
      <c r="T133" s="254"/>
      <c r="AT133" s="255" t="s">
        <v>155</v>
      </c>
      <c r="AU133" s="255" t="s">
        <v>82</v>
      </c>
      <c r="AV133" s="12" t="s">
        <v>82</v>
      </c>
      <c r="AW133" s="12" t="s">
        <v>35</v>
      </c>
      <c r="AX133" s="12" t="s">
        <v>72</v>
      </c>
      <c r="AY133" s="255" t="s">
        <v>143</v>
      </c>
    </row>
    <row r="134" s="12" customFormat="1">
      <c r="B134" s="245"/>
      <c r="C134" s="246"/>
      <c r="D134" s="232" t="s">
        <v>155</v>
      </c>
      <c r="E134" s="247" t="s">
        <v>21</v>
      </c>
      <c r="F134" s="248" t="s">
        <v>191</v>
      </c>
      <c r="G134" s="246"/>
      <c r="H134" s="249">
        <v>56</v>
      </c>
      <c r="I134" s="250"/>
      <c r="J134" s="246"/>
      <c r="K134" s="246"/>
      <c r="L134" s="251"/>
      <c r="M134" s="252"/>
      <c r="N134" s="253"/>
      <c r="O134" s="253"/>
      <c r="P134" s="253"/>
      <c r="Q134" s="253"/>
      <c r="R134" s="253"/>
      <c r="S134" s="253"/>
      <c r="T134" s="254"/>
      <c r="AT134" s="255" t="s">
        <v>155</v>
      </c>
      <c r="AU134" s="255" t="s">
        <v>82</v>
      </c>
      <c r="AV134" s="12" t="s">
        <v>82</v>
      </c>
      <c r="AW134" s="12" t="s">
        <v>35</v>
      </c>
      <c r="AX134" s="12" t="s">
        <v>72</v>
      </c>
      <c r="AY134" s="255" t="s">
        <v>143</v>
      </c>
    </row>
    <row r="135" s="12" customFormat="1">
      <c r="B135" s="245"/>
      <c r="C135" s="246"/>
      <c r="D135" s="232" t="s">
        <v>155</v>
      </c>
      <c r="E135" s="247" t="s">
        <v>21</v>
      </c>
      <c r="F135" s="248" t="s">
        <v>192</v>
      </c>
      <c r="G135" s="246"/>
      <c r="H135" s="249">
        <v>10.5</v>
      </c>
      <c r="I135" s="250"/>
      <c r="J135" s="246"/>
      <c r="K135" s="246"/>
      <c r="L135" s="251"/>
      <c r="M135" s="252"/>
      <c r="N135" s="253"/>
      <c r="O135" s="253"/>
      <c r="P135" s="253"/>
      <c r="Q135" s="253"/>
      <c r="R135" s="253"/>
      <c r="S135" s="253"/>
      <c r="T135" s="254"/>
      <c r="AT135" s="255" t="s">
        <v>155</v>
      </c>
      <c r="AU135" s="255" t="s">
        <v>82</v>
      </c>
      <c r="AV135" s="12" t="s">
        <v>82</v>
      </c>
      <c r="AW135" s="12" t="s">
        <v>35</v>
      </c>
      <c r="AX135" s="12" t="s">
        <v>72</v>
      </c>
      <c r="AY135" s="255" t="s">
        <v>143</v>
      </c>
    </row>
    <row r="136" s="12" customFormat="1">
      <c r="B136" s="245"/>
      <c r="C136" s="246"/>
      <c r="D136" s="232" t="s">
        <v>155</v>
      </c>
      <c r="E136" s="247" t="s">
        <v>21</v>
      </c>
      <c r="F136" s="248" t="s">
        <v>193</v>
      </c>
      <c r="G136" s="246"/>
      <c r="H136" s="249">
        <v>39.372</v>
      </c>
      <c r="I136" s="250"/>
      <c r="J136" s="246"/>
      <c r="K136" s="246"/>
      <c r="L136" s="251"/>
      <c r="M136" s="252"/>
      <c r="N136" s="253"/>
      <c r="O136" s="253"/>
      <c r="P136" s="253"/>
      <c r="Q136" s="253"/>
      <c r="R136" s="253"/>
      <c r="S136" s="253"/>
      <c r="T136" s="254"/>
      <c r="AT136" s="255" t="s">
        <v>155</v>
      </c>
      <c r="AU136" s="255" t="s">
        <v>82</v>
      </c>
      <c r="AV136" s="12" t="s">
        <v>82</v>
      </c>
      <c r="AW136" s="12" t="s">
        <v>35</v>
      </c>
      <c r="AX136" s="12" t="s">
        <v>72</v>
      </c>
      <c r="AY136" s="255" t="s">
        <v>143</v>
      </c>
    </row>
    <row r="137" s="12" customFormat="1">
      <c r="B137" s="245"/>
      <c r="C137" s="246"/>
      <c r="D137" s="232" t="s">
        <v>155</v>
      </c>
      <c r="E137" s="247" t="s">
        <v>21</v>
      </c>
      <c r="F137" s="248" t="s">
        <v>194</v>
      </c>
      <c r="G137" s="246"/>
      <c r="H137" s="249">
        <v>-1.75</v>
      </c>
      <c r="I137" s="250"/>
      <c r="J137" s="246"/>
      <c r="K137" s="246"/>
      <c r="L137" s="251"/>
      <c r="M137" s="252"/>
      <c r="N137" s="253"/>
      <c r="O137" s="253"/>
      <c r="P137" s="253"/>
      <c r="Q137" s="253"/>
      <c r="R137" s="253"/>
      <c r="S137" s="253"/>
      <c r="T137" s="254"/>
      <c r="AT137" s="255" t="s">
        <v>155</v>
      </c>
      <c r="AU137" s="255" t="s">
        <v>82</v>
      </c>
      <c r="AV137" s="12" t="s">
        <v>82</v>
      </c>
      <c r="AW137" s="12" t="s">
        <v>35</v>
      </c>
      <c r="AX137" s="12" t="s">
        <v>72</v>
      </c>
      <c r="AY137" s="255" t="s">
        <v>143</v>
      </c>
    </row>
    <row r="138" s="12" customFormat="1">
      <c r="B138" s="245"/>
      <c r="C138" s="246"/>
      <c r="D138" s="232" t="s">
        <v>155</v>
      </c>
      <c r="E138" s="247" t="s">
        <v>21</v>
      </c>
      <c r="F138" s="248" t="s">
        <v>195</v>
      </c>
      <c r="G138" s="246"/>
      <c r="H138" s="249">
        <v>-15.6</v>
      </c>
      <c r="I138" s="250"/>
      <c r="J138" s="246"/>
      <c r="K138" s="246"/>
      <c r="L138" s="251"/>
      <c r="M138" s="252"/>
      <c r="N138" s="253"/>
      <c r="O138" s="253"/>
      <c r="P138" s="253"/>
      <c r="Q138" s="253"/>
      <c r="R138" s="253"/>
      <c r="S138" s="253"/>
      <c r="T138" s="254"/>
      <c r="AT138" s="255" t="s">
        <v>155</v>
      </c>
      <c r="AU138" s="255" t="s">
        <v>82</v>
      </c>
      <c r="AV138" s="12" t="s">
        <v>82</v>
      </c>
      <c r="AW138" s="12" t="s">
        <v>35</v>
      </c>
      <c r="AX138" s="12" t="s">
        <v>72</v>
      </c>
      <c r="AY138" s="255" t="s">
        <v>143</v>
      </c>
    </row>
    <row r="139" s="13" customFormat="1">
      <c r="B139" s="256"/>
      <c r="C139" s="257"/>
      <c r="D139" s="232" t="s">
        <v>155</v>
      </c>
      <c r="E139" s="258" t="s">
        <v>21</v>
      </c>
      <c r="F139" s="259" t="s">
        <v>167</v>
      </c>
      <c r="G139" s="257"/>
      <c r="H139" s="260">
        <v>188.618</v>
      </c>
      <c r="I139" s="261"/>
      <c r="J139" s="257"/>
      <c r="K139" s="257"/>
      <c r="L139" s="262"/>
      <c r="M139" s="263"/>
      <c r="N139" s="264"/>
      <c r="O139" s="264"/>
      <c r="P139" s="264"/>
      <c r="Q139" s="264"/>
      <c r="R139" s="264"/>
      <c r="S139" s="264"/>
      <c r="T139" s="265"/>
      <c r="AT139" s="266" t="s">
        <v>155</v>
      </c>
      <c r="AU139" s="266" t="s">
        <v>82</v>
      </c>
      <c r="AV139" s="13" t="s">
        <v>151</v>
      </c>
      <c r="AW139" s="13" t="s">
        <v>35</v>
      </c>
      <c r="AX139" s="13" t="s">
        <v>80</v>
      </c>
      <c r="AY139" s="266" t="s">
        <v>143</v>
      </c>
    </row>
    <row r="140" s="1" customFormat="1" ht="25.5" customHeight="1">
      <c r="B140" s="45"/>
      <c r="C140" s="220" t="s">
        <v>196</v>
      </c>
      <c r="D140" s="220" t="s">
        <v>146</v>
      </c>
      <c r="E140" s="221" t="s">
        <v>197</v>
      </c>
      <c r="F140" s="222" t="s">
        <v>198</v>
      </c>
      <c r="G140" s="223" t="s">
        <v>162</v>
      </c>
      <c r="H140" s="224">
        <v>188.618</v>
      </c>
      <c r="I140" s="225"/>
      <c r="J140" s="226">
        <f>ROUND(I140*H140,2)</f>
        <v>0</v>
      </c>
      <c r="K140" s="222" t="s">
        <v>150</v>
      </c>
      <c r="L140" s="71"/>
      <c r="M140" s="227" t="s">
        <v>21</v>
      </c>
      <c r="N140" s="228" t="s">
        <v>43</v>
      </c>
      <c r="O140" s="46"/>
      <c r="P140" s="229">
        <f>O140*H140</f>
        <v>0</v>
      </c>
      <c r="Q140" s="229">
        <v>0.0043800000000000002</v>
      </c>
      <c r="R140" s="229">
        <f>Q140*H140</f>
        <v>0.82614684000000005</v>
      </c>
      <c r="S140" s="229">
        <v>0</v>
      </c>
      <c r="T140" s="230">
        <f>S140*H140</f>
        <v>0</v>
      </c>
      <c r="AR140" s="23" t="s">
        <v>151</v>
      </c>
      <c r="AT140" s="23" t="s">
        <v>146</v>
      </c>
      <c r="AU140" s="23" t="s">
        <v>82</v>
      </c>
      <c r="AY140" s="23" t="s">
        <v>143</v>
      </c>
      <c r="BE140" s="231">
        <f>IF(N140="základní",J140,0)</f>
        <v>0</v>
      </c>
      <c r="BF140" s="231">
        <f>IF(N140="snížená",J140,0)</f>
        <v>0</v>
      </c>
      <c r="BG140" s="231">
        <f>IF(N140="zákl. přenesená",J140,0)</f>
        <v>0</v>
      </c>
      <c r="BH140" s="231">
        <f>IF(N140="sníž. přenesená",J140,0)</f>
        <v>0</v>
      </c>
      <c r="BI140" s="231">
        <f>IF(N140="nulová",J140,0)</f>
        <v>0</v>
      </c>
      <c r="BJ140" s="23" t="s">
        <v>80</v>
      </c>
      <c r="BK140" s="231">
        <f>ROUND(I140*H140,2)</f>
        <v>0</v>
      </c>
      <c r="BL140" s="23" t="s">
        <v>151</v>
      </c>
      <c r="BM140" s="23" t="s">
        <v>199</v>
      </c>
    </row>
    <row r="141" s="1" customFormat="1">
      <c r="B141" s="45"/>
      <c r="C141" s="73"/>
      <c r="D141" s="232" t="s">
        <v>153</v>
      </c>
      <c r="E141" s="73"/>
      <c r="F141" s="233" t="s">
        <v>200</v>
      </c>
      <c r="G141" s="73"/>
      <c r="H141" s="73"/>
      <c r="I141" s="190"/>
      <c r="J141" s="73"/>
      <c r="K141" s="73"/>
      <c r="L141" s="71"/>
      <c r="M141" s="234"/>
      <c r="N141" s="46"/>
      <c r="O141" s="46"/>
      <c r="P141" s="46"/>
      <c r="Q141" s="46"/>
      <c r="R141" s="46"/>
      <c r="S141" s="46"/>
      <c r="T141" s="94"/>
      <c r="AT141" s="23" t="s">
        <v>153</v>
      </c>
      <c r="AU141" s="23" t="s">
        <v>82</v>
      </c>
    </row>
    <row r="142" s="11" customFormat="1">
      <c r="B142" s="235"/>
      <c r="C142" s="236"/>
      <c r="D142" s="232" t="s">
        <v>155</v>
      </c>
      <c r="E142" s="237" t="s">
        <v>21</v>
      </c>
      <c r="F142" s="238" t="s">
        <v>183</v>
      </c>
      <c r="G142" s="236"/>
      <c r="H142" s="237" t="s">
        <v>21</v>
      </c>
      <c r="I142" s="239"/>
      <c r="J142" s="236"/>
      <c r="K142" s="236"/>
      <c r="L142" s="240"/>
      <c r="M142" s="241"/>
      <c r="N142" s="242"/>
      <c r="O142" s="242"/>
      <c r="P142" s="242"/>
      <c r="Q142" s="242"/>
      <c r="R142" s="242"/>
      <c r="S142" s="242"/>
      <c r="T142" s="243"/>
      <c r="AT142" s="244" t="s">
        <v>155</v>
      </c>
      <c r="AU142" s="244" t="s">
        <v>82</v>
      </c>
      <c r="AV142" s="11" t="s">
        <v>80</v>
      </c>
      <c r="AW142" s="11" t="s">
        <v>35</v>
      </c>
      <c r="AX142" s="11" t="s">
        <v>72</v>
      </c>
      <c r="AY142" s="244" t="s">
        <v>143</v>
      </c>
    </row>
    <row r="143" s="12" customFormat="1">
      <c r="B143" s="245"/>
      <c r="C143" s="246"/>
      <c r="D143" s="232" t="s">
        <v>155</v>
      </c>
      <c r="E143" s="247" t="s">
        <v>21</v>
      </c>
      <c r="F143" s="248" t="s">
        <v>190</v>
      </c>
      <c r="G143" s="246"/>
      <c r="H143" s="249">
        <v>100.096</v>
      </c>
      <c r="I143" s="250"/>
      <c r="J143" s="246"/>
      <c r="K143" s="246"/>
      <c r="L143" s="251"/>
      <c r="M143" s="252"/>
      <c r="N143" s="253"/>
      <c r="O143" s="253"/>
      <c r="P143" s="253"/>
      <c r="Q143" s="253"/>
      <c r="R143" s="253"/>
      <c r="S143" s="253"/>
      <c r="T143" s="254"/>
      <c r="AT143" s="255" t="s">
        <v>155</v>
      </c>
      <c r="AU143" s="255" t="s">
        <v>82</v>
      </c>
      <c r="AV143" s="12" t="s">
        <v>82</v>
      </c>
      <c r="AW143" s="12" t="s">
        <v>35</v>
      </c>
      <c r="AX143" s="12" t="s">
        <v>72</v>
      </c>
      <c r="AY143" s="255" t="s">
        <v>143</v>
      </c>
    </row>
    <row r="144" s="12" customFormat="1">
      <c r="B144" s="245"/>
      <c r="C144" s="246"/>
      <c r="D144" s="232" t="s">
        <v>155</v>
      </c>
      <c r="E144" s="247" t="s">
        <v>21</v>
      </c>
      <c r="F144" s="248" t="s">
        <v>191</v>
      </c>
      <c r="G144" s="246"/>
      <c r="H144" s="249">
        <v>56</v>
      </c>
      <c r="I144" s="250"/>
      <c r="J144" s="246"/>
      <c r="K144" s="246"/>
      <c r="L144" s="251"/>
      <c r="M144" s="252"/>
      <c r="N144" s="253"/>
      <c r="O144" s="253"/>
      <c r="P144" s="253"/>
      <c r="Q144" s="253"/>
      <c r="R144" s="253"/>
      <c r="S144" s="253"/>
      <c r="T144" s="254"/>
      <c r="AT144" s="255" t="s">
        <v>155</v>
      </c>
      <c r="AU144" s="255" t="s">
        <v>82</v>
      </c>
      <c r="AV144" s="12" t="s">
        <v>82</v>
      </c>
      <c r="AW144" s="12" t="s">
        <v>35</v>
      </c>
      <c r="AX144" s="12" t="s">
        <v>72</v>
      </c>
      <c r="AY144" s="255" t="s">
        <v>143</v>
      </c>
    </row>
    <row r="145" s="12" customFormat="1">
      <c r="B145" s="245"/>
      <c r="C145" s="246"/>
      <c r="D145" s="232" t="s">
        <v>155</v>
      </c>
      <c r="E145" s="247" t="s">
        <v>21</v>
      </c>
      <c r="F145" s="248" t="s">
        <v>192</v>
      </c>
      <c r="G145" s="246"/>
      <c r="H145" s="249">
        <v>10.5</v>
      </c>
      <c r="I145" s="250"/>
      <c r="J145" s="246"/>
      <c r="K145" s="246"/>
      <c r="L145" s="251"/>
      <c r="M145" s="252"/>
      <c r="N145" s="253"/>
      <c r="O145" s="253"/>
      <c r="P145" s="253"/>
      <c r="Q145" s="253"/>
      <c r="R145" s="253"/>
      <c r="S145" s="253"/>
      <c r="T145" s="254"/>
      <c r="AT145" s="255" t="s">
        <v>155</v>
      </c>
      <c r="AU145" s="255" t="s">
        <v>82</v>
      </c>
      <c r="AV145" s="12" t="s">
        <v>82</v>
      </c>
      <c r="AW145" s="12" t="s">
        <v>35</v>
      </c>
      <c r="AX145" s="12" t="s">
        <v>72</v>
      </c>
      <c r="AY145" s="255" t="s">
        <v>143</v>
      </c>
    </row>
    <row r="146" s="12" customFormat="1">
      <c r="B146" s="245"/>
      <c r="C146" s="246"/>
      <c r="D146" s="232" t="s">
        <v>155</v>
      </c>
      <c r="E146" s="247" t="s">
        <v>21</v>
      </c>
      <c r="F146" s="248" t="s">
        <v>193</v>
      </c>
      <c r="G146" s="246"/>
      <c r="H146" s="249">
        <v>39.372</v>
      </c>
      <c r="I146" s="250"/>
      <c r="J146" s="246"/>
      <c r="K146" s="246"/>
      <c r="L146" s="251"/>
      <c r="M146" s="252"/>
      <c r="N146" s="253"/>
      <c r="O146" s="253"/>
      <c r="P146" s="253"/>
      <c r="Q146" s="253"/>
      <c r="R146" s="253"/>
      <c r="S146" s="253"/>
      <c r="T146" s="254"/>
      <c r="AT146" s="255" t="s">
        <v>155</v>
      </c>
      <c r="AU146" s="255" t="s">
        <v>82</v>
      </c>
      <c r="AV146" s="12" t="s">
        <v>82</v>
      </c>
      <c r="AW146" s="12" t="s">
        <v>35</v>
      </c>
      <c r="AX146" s="12" t="s">
        <v>72</v>
      </c>
      <c r="AY146" s="255" t="s">
        <v>143</v>
      </c>
    </row>
    <row r="147" s="12" customFormat="1">
      <c r="B147" s="245"/>
      <c r="C147" s="246"/>
      <c r="D147" s="232" t="s">
        <v>155</v>
      </c>
      <c r="E147" s="247" t="s">
        <v>21</v>
      </c>
      <c r="F147" s="248" t="s">
        <v>194</v>
      </c>
      <c r="G147" s="246"/>
      <c r="H147" s="249">
        <v>-1.75</v>
      </c>
      <c r="I147" s="250"/>
      <c r="J147" s="246"/>
      <c r="K147" s="246"/>
      <c r="L147" s="251"/>
      <c r="M147" s="252"/>
      <c r="N147" s="253"/>
      <c r="O147" s="253"/>
      <c r="P147" s="253"/>
      <c r="Q147" s="253"/>
      <c r="R147" s="253"/>
      <c r="S147" s="253"/>
      <c r="T147" s="254"/>
      <c r="AT147" s="255" t="s">
        <v>155</v>
      </c>
      <c r="AU147" s="255" t="s">
        <v>82</v>
      </c>
      <c r="AV147" s="12" t="s">
        <v>82</v>
      </c>
      <c r="AW147" s="12" t="s">
        <v>35</v>
      </c>
      <c r="AX147" s="12" t="s">
        <v>72</v>
      </c>
      <c r="AY147" s="255" t="s">
        <v>143</v>
      </c>
    </row>
    <row r="148" s="12" customFormat="1">
      <c r="B148" s="245"/>
      <c r="C148" s="246"/>
      <c r="D148" s="232" t="s">
        <v>155</v>
      </c>
      <c r="E148" s="247" t="s">
        <v>21</v>
      </c>
      <c r="F148" s="248" t="s">
        <v>195</v>
      </c>
      <c r="G148" s="246"/>
      <c r="H148" s="249">
        <v>-15.6</v>
      </c>
      <c r="I148" s="250"/>
      <c r="J148" s="246"/>
      <c r="K148" s="246"/>
      <c r="L148" s="251"/>
      <c r="M148" s="252"/>
      <c r="N148" s="253"/>
      <c r="O148" s="253"/>
      <c r="P148" s="253"/>
      <c r="Q148" s="253"/>
      <c r="R148" s="253"/>
      <c r="S148" s="253"/>
      <c r="T148" s="254"/>
      <c r="AT148" s="255" t="s">
        <v>155</v>
      </c>
      <c r="AU148" s="255" t="s">
        <v>82</v>
      </c>
      <c r="AV148" s="12" t="s">
        <v>82</v>
      </c>
      <c r="AW148" s="12" t="s">
        <v>35</v>
      </c>
      <c r="AX148" s="12" t="s">
        <v>72</v>
      </c>
      <c r="AY148" s="255" t="s">
        <v>143</v>
      </c>
    </row>
    <row r="149" s="13" customFormat="1">
      <c r="B149" s="256"/>
      <c r="C149" s="257"/>
      <c r="D149" s="232" t="s">
        <v>155</v>
      </c>
      <c r="E149" s="258" t="s">
        <v>21</v>
      </c>
      <c r="F149" s="259" t="s">
        <v>167</v>
      </c>
      <c r="G149" s="257"/>
      <c r="H149" s="260">
        <v>188.618</v>
      </c>
      <c r="I149" s="261"/>
      <c r="J149" s="257"/>
      <c r="K149" s="257"/>
      <c r="L149" s="262"/>
      <c r="M149" s="263"/>
      <c r="N149" s="264"/>
      <c r="O149" s="264"/>
      <c r="P149" s="264"/>
      <c r="Q149" s="264"/>
      <c r="R149" s="264"/>
      <c r="S149" s="264"/>
      <c r="T149" s="265"/>
      <c r="AT149" s="266" t="s">
        <v>155</v>
      </c>
      <c r="AU149" s="266" t="s">
        <v>82</v>
      </c>
      <c r="AV149" s="13" t="s">
        <v>151</v>
      </c>
      <c r="AW149" s="13" t="s">
        <v>35</v>
      </c>
      <c r="AX149" s="13" t="s">
        <v>80</v>
      </c>
      <c r="AY149" s="266" t="s">
        <v>143</v>
      </c>
    </row>
    <row r="150" s="1" customFormat="1" ht="16.5" customHeight="1">
      <c r="B150" s="45"/>
      <c r="C150" s="220" t="s">
        <v>201</v>
      </c>
      <c r="D150" s="220" t="s">
        <v>146</v>
      </c>
      <c r="E150" s="221" t="s">
        <v>202</v>
      </c>
      <c r="F150" s="222" t="s">
        <v>203</v>
      </c>
      <c r="G150" s="223" t="s">
        <v>162</v>
      </c>
      <c r="H150" s="224">
        <v>172.5</v>
      </c>
      <c r="I150" s="225"/>
      <c r="J150" s="226">
        <f>ROUND(I150*H150,2)</f>
        <v>0</v>
      </c>
      <c r="K150" s="222" t="s">
        <v>150</v>
      </c>
      <c r="L150" s="71"/>
      <c r="M150" s="227" t="s">
        <v>21</v>
      </c>
      <c r="N150" s="228" t="s">
        <v>43</v>
      </c>
      <c r="O150" s="46"/>
      <c r="P150" s="229">
        <f>O150*H150</f>
        <v>0</v>
      </c>
      <c r="Q150" s="229">
        <v>0.0030000000000000001</v>
      </c>
      <c r="R150" s="229">
        <f>Q150*H150</f>
        <v>0.51749999999999996</v>
      </c>
      <c r="S150" s="229">
        <v>0</v>
      </c>
      <c r="T150" s="230">
        <f>S150*H150</f>
        <v>0</v>
      </c>
      <c r="AR150" s="23" t="s">
        <v>151</v>
      </c>
      <c r="AT150" s="23" t="s">
        <v>146</v>
      </c>
      <c r="AU150" s="23" t="s">
        <v>82</v>
      </c>
      <c r="AY150" s="23" t="s">
        <v>143</v>
      </c>
      <c r="BE150" s="231">
        <f>IF(N150="základní",J150,0)</f>
        <v>0</v>
      </c>
      <c r="BF150" s="231">
        <f>IF(N150="snížená",J150,0)</f>
        <v>0</v>
      </c>
      <c r="BG150" s="231">
        <f>IF(N150="zákl. přenesená",J150,0)</f>
        <v>0</v>
      </c>
      <c r="BH150" s="231">
        <f>IF(N150="sníž. přenesená",J150,0)</f>
        <v>0</v>
      </c>
      <c r="BI150" s="231">
        <f>IF(N150="nulová",J150,0)</f>
        <v>0</v>
      </c>
      <c r="BJ150" s="23" t="s">
        <v>80</v>
      </c>
      <c r="BK150" s="231">
        <f>ROUND(I150*H150,2)</f>
        <v>0</v>
      </c>
      <c r="BL150" s="23" t="s">
        <v>151</v>
      </c>
      <c r="BM150" s="23" t="s">
        <v>204</v>
      </c>
    </row>
    <row r="151" s="11" customFormat="1">
      <c r="B151" s="235"/>
      <c r="C151" s="236"/>
      <c r="D151" s="232" t="s">
        <v>155</v>
      </c>
      <c r="E151" s="237" t="s">
        <v>21</v>
      </c>
      <c r="F151" s="238" t="s">
        <v>183</v>
      </c>
      <c r="G151" s="236"/>
      <c r="H151" s="237" t="s">
        <v>21</v>
      </c>
      <c r="I151" s="239"/>
      <c r="J151" s="236"/>
      <c r="K151" s="236"/>
      <c r="L151" s="240"/>
      <c r="M151" s="241"/>
      <c r="N151" s="242"/>
      <c r="O151" s="242"/>
      <c r="P151" s="242"/>
      <c r="Q151" s="242"/>
      <c r="R151" s="242"/>
      <c r="S151" s="242"/>
      <c r="T151" s="243"/>
      <c r="AT151" s="244" t="s">
        <v>155</v>
      </c>
      <c r="AU151" s="244" t="s">
        <v>82</v>
      </c>
      <c r="AV151" s="11" t="s">
        <v>80</v>
      </c>
      <c r="AW151" s="11" t="s">
        <v>35</v>
      </c>
      <c r="AX151" s="11" t="s">
        <v>72</v>
      </c>
      <c r="AY151" s="244" t="s">
        <v>143</v>
      </c>
    </row>
    <row r="152" s="12" customFormat="1">
      <c r="B152" s="245"/>
      <c r="C152" s="246"/>
      <c r="D152" s="232" t="s">
        <v>155</v>
      </c>
      <c r="E152" s="247" t="s">
        <v>21</v>
      </c>
      <c r="F152" s="248" t="s">
        <v>190</v>
      </c>
      <c r="G152" s="246"/>
      <c r="H152" s="249">
        <v>100.096</v>
      </c>
      <c r="I152" s="250"/>
      <c r="J152" s="246"/>
      <c r="K152" s="246"/>
      <c r="L152" s="251"/>
      <c r="M152" s="252"/>
      <c r="N152" s="253"/>
      <c r="O152" s="253"/>
      <c r="P152" s="253"/>
      <c r="Q152" s="253"/>
      <c r="R152" s="253"/>
      <c r="S152" s="253"/>
      <c r="T152" s="254"/>
      <c r="AT152" s="255" t="s">
        <v>155</v>
      </c>
      <c r="AU152" s="255" t="s">
        <v>82</v>
      </c>
      <c r="AV152" s="12" t="s">
        <v>82</v>
      </c>
      <c r="AW152" s="12" t="s">
        <v>35</v>
      </c>
      <c r="AX152" s="12" t="s">
        <v>72</v>
      </c>
      <c r="AY152" s="255" t="s">
        <v>143</v>
      </c>
    </row>
    <row r="153" s="12" customFormat="1">
      <c r="B153" s="245"/>
      <c r="C153" s="246"/>
      <c r="D153" s="232" t="s">
        <v>155</v>
      </c>
      <c r="E153" s="247" t="s">
        <v>21</v>
      </c>
      <c r="F153" s="248" t="s">
        <v>191</v>
      </c>
      <c r="G153" s="246"/>
      <c r="H153" s="249">
        <v>56</v>
      </c>
      <c r="I153" s="250"/>
      <c r="J153" s="246"/>
      <c r="K153" s="246"/>
      <c r="L153" s="251"/>
      <c r="M153" s="252"/>
      <c r="N153" s="253"/>
      <c r="O153" s="253"/>
      <c r="P153" s="253"/>
      <c r="Q153" s="253"/>
      <c r="R153" s="253"/>
      <c r="S153" s="253"/>
      <c r="T153" s="254"/>
      <c r="AT153" s="255" t="s">
        <v>155</v>
      </c>
      <c r="AU153" s="255" t="s">
        <v>82</v>
      </c>
      <c r="AV153" s="12" t="s">
        <v>82</v>
      </c>
      <c r="AW153" s="12" t="s">
        <v>35</v>
      </c>
      <c r="AX153" s="12" t="s">
        <v>72</v>
      </c>
      <c r="AY153" s="255" t="s">
        <v>143</v>
      </c>
    </row>
    <row r="154" s="12" customFormat="1">
      <c r="B154" s="245"/>
      <c r="C154" s="246"/>
      <c r="D154" s="232" t="s">
        <v>155</v>
      </c>
      <c r="E154" s="247" t="s">
        <v>21</v>
      </c>
      <c r="F154" s="248" t="s">
        <v>192</v>
      </c>
      <c r="G154" s="246"/>
      <c r="H154" s="249">
        <v>10.5</v>
      </c>
      <c r="I154" s="250"/>
      <c r="J154" s="246"/>
      <c r="K154" s="246"/>
      <c r="L154" s="251"/>
      <c r="M154" s="252"/>
      <c r="N154" s="253"/>
      <c r="O154" s="253"/>
      <c r="P154" s="253"/>
      <c r="Q154" s="253"/>
      <c r="R154" s="253"/>
      <c r="S154" s="253"/>
      <c r="T154" s="254"/>
      <c r="AT154" s="255" t="s">
        <v>155</v>
      </c>
      <c r="AU154" s="255" t="s">
        <v>82</v>
      </c>
      <c r="AV154" s="12" t="s">
        <v>82</v>
      </c>
      <c r="AW154" s="12" t="s">
        <v>35</v>
      </c>
      <c r="AX154" s="12" t="s">
        <v>72</v>
      </c>
      <c r="AY154" s="255" t="s">
        <v>143</v>
      </c>
    </row>
    <row r="155" s="12" customFormat="1">
      <c r="B155" s="245"/>
      <c r="C155" s="246"/>
      <c r="D155" s="232" t="s">
        <v>155</v>
      </c>
      <c r="E155" s="247" t="s">
        <v>21</v>
      </c>
      <c r="F155" s="248" t="s">
        <v>193</v>
      </c>
      <c r="G155" s="246"/>
      <c r="H155" s="249">
        <v>39.372</v>
      </c>
      <c r="I155" s="250"/>
      <c r="J155" s="246"/>
      <c r="K155" s="246"/>
      <c r="L155" s="251"/>
      <c r="M155" s="252"/>
      <c r="N155" s="253"/>
      <c r="O155" s="253"/>
      <c r="P155" s="253"/>
      <c r="Q155" s="253"/>
      <c r="R155" s="253"/>
      <c r="S155" s="253"/>
      <c r="T155" s="254"/>
      <c r="AT155" s="255" t="s">
        <v>155</v>
      </c>
      <c r="AU155" s="255" t="s">
        <v>82</v>
      </c>
      <c r="AV155" s="12" t="s">
        <v>82</v>
      </c>
      <c r="AW155" s="12" t="s">
        <v>35</v>
      </c>
      <c r="AX155" s="12" t="s">
        <v>72</v>
      </c>
      <c r="AY155" s="255" t="s">
        <v>143</v>
      </c>
    </row>
    <row r="156" s="12" customFormat="1">
      <c r="B156" s="245"/>
      <c r="C156" s="246"/>
      <c r="D156" s="232" t="s">
        <v>155</v>
      </c>
      <c r="E156" s="247" t="s">
        <v>21</v>
      </c>
      <c r="F156" s="248" t="s">
        <v>194</v>
      </c>
      <c r="G156" s="246"/>
      <c r="H156" s="249">
        <v>-1.75</v>
      </c>
      <c r="I156" s="250"/>
      <c r="J156" s="246"/>
      <c r="K156" s="246"/>
      <c r="L156" s="251"/>
      <c r="M156" s="252"/>
      <c r="N156" s="253"/>
      <c r="O156" s="253"/>
      <c r="P156" s="253"/>
      <c r="Q156" s="253"/>
      <c r="R156" s="253"/>
      <c r="S156" s="253"/>
      <c r="T156" s="254"/>
      <c r="AT156" s="255" t="s">
        <v>155</v>
      </c>
      <c r="AU156" s="255" t="s">
        <v>82</v>
      </c>
      <c r="AV156" s="12" t="s">
        <v>82</v>
      </c>
      <c r="AW156" s="12" t="s">
        <v>35</v>
      </c>
      <c r="AX156" s="12" t="s">
        <v>72</v>
      </c>
      <c r="AY156" s="255" t="s">
        <v>143</v>
      </c>
    </row>
    <row r="157" s="12" customFormat="1">
      <c r="B157" s="245"/>
      <c r="C157" s="246"/>
      <c r="D157" s="232" t="s">
        <v>155</v>
      </c>
      <c r="E157" s="247" t="s">
        <v>21</v>
      </c>
      <c r="F157" s="248" t="s">
        <v>195</v>
      </c>
      <c r="G157" s="246"/>
      <c r="H157" s="249">
        <v>-15.6</v>
      </c>
      <c r="I157" s="250"/>
      <c r="J157" s="246"/>
      <c r="K157" s="246"/>
      <c r="L157" s="251"/>
      <c r="M157" s="252"/>
      <c r="N157" s="253"/>
      <c r="O157" s="253"/>
      <c r="P157" s="253"/>
      <c r="Q157" s="253"/>
      <c r="R157" s="253"/>
      <c r="S157" s="253"/>
      <c r="T157" s="254"/>
      <c r="AT157" s="255" t="s">
        <v>155</v>
      </c>
      <c r="AU157" s="255" t="s">
        <v>82</v>
      </c>
      <c r="AV157" s="12" t="s">
        <v>82</v>
      </c>
      <c r="AW157" s="12" t="s">
        <v>35</v>
      </c>
      <c r="AX157" s="12" t="s">
        <v>72</v>
      </c>
      <c r="AY157" s="255" t="s">
        <v>143</v>
      </c>
    </row>
    <row r="158" s="12" customFormat="1">
      <c r="B158" s="245"/>
      <c r="C158" s="246"/>
      <c r="D158" s="232" t="s">
        <v>155</v>
      </c>
      <c r="E158" s="247" t="s">
        <v>21</v>
      </c>
      <c r="F158" s="248" t="s">
        <v>205</v>
      </c>
      <c r="G158" s="246"/>
      <c r="H158" s="249">
        <v>-16.117999999999999</v>
      </c>
      <c r="I158" s="250"/>
      <c r="J158" s="246"/>
      <c r="K158" s="246"/>
      <c r="L158" s="251"/>
      <c r="M158" s="252"/>
      <c r="N158" s="253"/>
      <c r="O158" s="253"/>
      <c r="P158" s="253"/>
      <c r="Q158" s="253"/>
      <c r="R158" s="253"/>
      <c r="S158" s="253"/>
      <c r="T158" s="254"/>
      <c r="AT158" s="255" t="s">
        <v>155</v>
      </c>
      <c r="AU158" s="255" t="s">
        <v>82</v>
      </c>
      <c r="AV158" s="12" t="s">
        <v>82</v>
      </c>
      <c r="AW158" s="12" t="s">
        <v>35</v>
      </c>
      <c r="AX158" s="12" t="s">
        <v>72</v>
      </c>
      <c r="AY158" s="255" t="s">
        <v>143</v>
      </c>
    </row>
    <row r="159" s="13" customFormat="1">
      <c r="B159" s="256"/>
      <c r="C159" s="257"/>
      <c r="D159" s="232" t="s">
        <v>155</v>
      </c>
      <c r="E159" s="258" t="s">
        <v>21</v>
      </c>
      <c r="F159" s="259" t="s">
        <v>167</v>
      </c>
      <c r="G159" s="257"/>
      <c r="H159" s="260">
        <v>172.5</v>
      </c>
      <c r="I159" s="261"/>
      <c r="J159" s="257"/>
      <c r="K159" s="257"/>
      <c r="L159" s="262"/>
      <c r="M159" s="263"/>
      <c r="N159" s="264"/>
      <c r="O159" s="264"/>
      <c r="P159" s="264"/>
      <c r="Q159" s="264"/>
      <c r="R159" s="264"/>
      <c r="S159" s="264"/>
      <c r="T159" s="265"/>
      <c r="AT159" s="266" t="s">
        <v>155</v>
      </c>
      <c r="AU159" s="266" t="s">
        <v>82</v>
      </c>
      <c r="AV159" s="13" t="s">
        <v>151</v>
      </c>
      <c r="AW159" s="13" t="s">
        <v>35</v>
      </c>
      <c r="AX159" s="13" t="s">
        <v>80</v>
      </c>
      <c r="AY159" s="266" t="s">
        <v>143</v>
      </c>
    </row>
    <row r="160" s="1" customFormat="1" ht="25.5" customHeight="1">
      <c r="B160" s="45"/>
      <c r="C160" s="220" t="s">
        <v>206</v>
      </c>
      <c r="D160" s="220" t="s">
        <v>146</v>
      </c>
      <c r="E160" s="221" t="s">
        <v>207</v>
      </c>
      <c r="F160" s="222" t="s">
        <v>208</v>
      </c>
      <c r="G160" s="223" t="s">
        <v>162</v>
      </c>
      <c r="H160" s="224">
        <v>95.346999999999994</v>
      </c>
      <c r="I160" s="225"/>
      <c r="J160" s="226">
        <f>ROUND(I160*H160,2)</f>
        <v>0</v>
      </c>
      <c r="K160" s="222" t="s">
        <v>150</v>
      </c>
      <c r="L160" s="71"/>
      <c r="M160" s="227" t="s">
        <v>21</v>
      </c>
      <c r="N160" s="228" t="s">
        <v>43</v>
      </c>
      <c r="O160" s="46"/>
      <c r="P160" s="229">
        <f>O160*H160</f>
        <v>0</v>
      </c>
      <c r="Q160" s="229">
        <v>0.015400000000000001</v>
      </c>
      <c r="R160" s="229">
        <f>Q160*H160</f>
        <v>1.4683438</v>
      </c>
      <c r="S160" s="229">
        <v>0</v>
      </c>
      <c r="T160" s="230">
        <f>S160*H160</f>
        <v>0</v>
      </c>
      <c r="AR160" s="23" t="s">
        <v>151</v>
      </c>
      <c r="AT160" s="23" t="s">
        <v>146</v>
      </c>
      <c r="AU160" s="23" t="s">
        <v>82</v>
      </c>
      <c r="AY160" s="23" t="s">
        <v>143</v>
      </c>
      <c r="BE160" s="231">
        <f>IF(N160="základní",J160,0)</f>
        <v>0</v>
      </c>
      <c r="BF160" s="231">
        <f>IF(N160="snížená",J160,0)</f>
        <v>0</v>
      </c>
      <c r="BG160" s="231">
        <f>IF(N160="zákl. přenesená",J160,0)</f>
        <v>0</v>
      </c>
      <c r="BH160" s="231">
        <f>IF(N160="sníž. přenesená",J160,0)</f>
        <v>0</v>
      </c>
      <c r="BI160" s="231">
        <f>IF(N160="nulová",J160,0)</f>
        <v>0</v>
      </c>
      <c r="BJ160" s="23" t="s">
        <v>80</v>
      </c>
      <c r="BK160" s="231">
        <f>ROUND(I160*H160,2)</f>
        <v>0</v>
      </c>
      <c r="BL160" s="23" t="s">
        <v>151</v>
      </c>
      <c r="BM160" s="23" t="s">
        <v>209</v>
      </c>
    </row>
    <row r="161" s="1" customFormat="1">
      <c r="B161" s="45"/>
      <c r="C161" s="73"/>
      <c r="D161" s="232" t="s">
        <v>153</v>
      </c>
      <c r="E161" s="73"/>
      <c r="F161" s="233" t="s">
        <v>210</v>
      </c>
      <c r="G161" s="73"/>
      <c r="H161" s="73"/>
      <c r="I161" s="190"/>
      <c r="J161" s="73"/>
      <c r="K161" s="73"/>
      <c r="L161" s="71"/>
      <c r="M161" s="234"/>
      <c r="N161" s="46"/>
      <c r="O161" s="46"/>
      <c r="P161" s="46"/>
      <c r="Q161" s="46"/>
      <c r="R161" s="46"/>
      <c r="S161" s="46"/>
      <c r="T161" s="94"/>
      <c r="AT161" s="23" t="s">
        <v>153</v>
      </c>
      <c r="AU161" s="23" t="s">
        <v>82</v>
      </c>
    </row>
    <row r="162" s="11" customFormat="1">
      <c r="B162" s="235"/>
      <c r="C162" s="236"/>
      <c r="D162" s="232" t="s">
        <v>155</v>
      </c>
      <c r="E162" s="237" t="s">
        <v>21</v>
      </c>
      <c r="F162" s="238" t="s">
        <v>183</v>
      </c>
      <c r="G162" s="236"/>
      <c r="H162" s="237" t="s">
        <v>21</v>
      </c>
      <c r="I162" s="239"/>
      <c r="J162" s="236"/>
      <c r="K162" s="236"/>
      <c r="L162" s="240"/>
      <c r="M162" s="241"/>
      <c r="N162" s="242"/>
      <c r="O162" s="242"/>
      <c r="P162" s="242"/>
      <c r="Q162" s="242"/>
      <c r="R162" s="242"/>
      <c r="S162" s="242"/>
      <c r="T162" s="243"/>
      <c r="AT162" s="244" t="s">
        <v>155</v>
      </c>
      <c r="AU162" s="244" t="s">
        <v>82</v>
      </c>
      <c r="AV162" s="11" t="s">
        <v>80</v>
      </c>
      <c r="AW162" s="11" t="s">
        <v>35</v>
      </c>
      <c r="AX162" s="11" t="s">
        <v>72</v>
      </c>
      <c r="AY162" s="244" t="s">
        <v>143</v>
      </c>
    </row>
    <row r="163" s="12" customFormat="1">
      <c r="B163" s="245"/>
      <c r="C163" s="246"/>
      <c r="D163" s="232" t="s">
        <v>155</v>
      </c>
      <c r="E163" s="247" t="s">
        <v>21</v>
      </c>
      <c r="F163" s="248" t="s">
        <v>184</v>
      </c>
      <c r="G163" s="246"/>
      <c r="H163" s="249">
        <v>56.804000000000002</v>
      </c>
      <c r="I163" s="250"/>
      <c r="J163" s="246"/>
      <c r="K163" s="246"/>
      <c r="L163" s="251"/>
      <c r="M163" s="252"/>
      <c r="N163" s="253"/>
      <c r="O163" s="253"/>
      <c r="P163" s="253"/>
      <c r="Q163" s="253"/>
      <c r="R163" s="253"/>
      <c r="S163" s="253"/>
      <c r="T163" s="254"/>
      <c r="AT163" s="255" t="s">
        <v>155</v>
      </c>
      <c r="AU163" s="255" t="s">
        <v>82</v>
      </c>
      <c r="AV163" s="12" t="s">
        <v>82</v>
      </c>
      <c r="AW163" s="12" t="s">
        <v>35</v>
      </c>
      <c r="AX163" s="12" t="s">
        <v>72</v>
      </c>
      <c r="AY163" s="255" t="s">
        <v>143</v>
      </c>
    </row>
    <row r="164" s="12" customFormat="1">
      <c r="B164" s="245"/>
      <c r="C164" s="246"/>
      <c r="D164" s="232" t="s">
        <v>155</v>
      </c>
      <c r="E164" s="247" t="s">
        <v>21</v>
      </c>
      <c r="F164" s="248" t="s">
        <v>185</v>
      </c>
      <c r="G164" s="246"/>
      <c r="H164" s="249">
        <v>38.542999999999999</v>
      </c>
      <c r="I164" s="250"/>
      <c r="J164" s="246"/>
      <c r="K164" s="246"/>
      <c r="L164" s="251"/>
      <c r="M164" s="252"/>
      <c r="N164" s="253"/>
      <c r="O164" s="253"/>
      <c r="P164" s="253"/>
      <c r="Q164" s="253"/>
      <c r="R164" s="253"/>
      <c r="S164" s="253"/>
      <c r="T164" s="254"/>
      <c r="AT164" s="255" t="s">
        <v>155</v>
      </c>
      <c r="AU164" s="255" t="s">
        <v>82</v>
      </c>
      <c r="AV164" s="12" t="s">
        <v>82</v>
      </c>
      <c r="AW164" s="12" t="s">
        <v>35</v>
      </c>
      <c r="AX164" s="12" t="s">
        <v>72</v>
      </c>
      <c r="AY164" s="255" t="s">
        <v>143</v>
      </c>
    </row>
    <row r="165" s="13" customFormat="1">
      <c r="B165" s="256"/>
      <c r="C165" s="257"/>
      <c r="D165" s="232" t="s">
        <v>155</v>
      </c>
      <c r="E165" s="258" t="s">
        <v>21</v>
      </c>
      <c r="F165" s="259" t="s">
        <v>167</v>
      </c>
      <c r="G165" s="257"/>
      <c r="H165" s="260">
        <v>95.346999999999994</v>
      </c>
      <c r="I165" s="261"/>
      <c r="J165" s="257"/>
      <c r="K165" s="257"/>
      <c r="L165" s="262"/>
      <c r="M165" s="263"/>
      <c r="N165" s="264"/>
      <c r="O165" s="264"/>
      <c r="P165" s="264"/>
      <c r="Q165" s="264"/>
      <c r="R165" s="264"/>
      <c r="S165" s="264"/>
      <c r="T165" s="265"/>
      <c r="AT165" s="266" t="s">
        <v>155</v>
      </c>
      <c r="AU165" s="266" t="s">
        <v>82</v>
      </c>
      <c r="AV165" s="13" t="s">
        <v>151</v>
      </c>
      <c r="AW165" s="13" t="s">
        <v>35</v>
      </c>
      <c r="AX165" s="13" t="s">
        <v>80</v>
      </c>
      <c r="AY165" s="266" t="s">
        <v>143</v>
      </c>
    </row>
    <row r="166" s="1" customFormat="1" ht="25.5" customHeight="1">
      <c r="B166" s="45"/>
      <c r="C166" s="220" t="s">
        <v>211</v>
      </c>
      <c r="D166" s="220" t="s">
        <v>146</v>
      </c>
      <c r="E166" s="221" t="s">
        <v>212</v>
      </c>
      <c r="F166" s="222" t="s">
        <v>213</v>
      </c>
      <c r="G166" s="223" t="s">
        <v>162</v>
      </c>
      <c r="H166" s="224">
        <v>15.5</v>
      </c>
      <c r="I166" s="225"/>
      <c r="J166" s="226">
        <f>ROUND(I166*H166,2)</f>
        <v>0</v>
      </c>
      <c r="K166" s="222" t="s">
        <v>150</v>
      </c>
      <c r="L166" s="71"/>
      <c r="M166" s="227" t="s">
        <v>21</v>
      </c>
      <c r="N166" s="228" t="s">
        <v>43</v>
      </c>
      <c r="O166" s="46"/>
      <c r="P166" s="229">
        <f>O166*H166</f>
        <v>0</v>
      </c>
      <c r="Q166" s="229">
        <v>0</v>
      </c>
      <c r="R166" s="229">
        <f>Q166*H166</f>
        <v>0</v>
      </c>
      <c r="S166" s="229">
        <v>0</v>
      </c>
      <c r="T166" s="230">
        <f>S166*H166</f>
        <v>0</v>
      </c>
      <c r="AR166" s="23" t="s">
        <v>151</v>
      </c>
      <c r="AT166" s="23" t="s">
        <v>146</v>
      </c>
      <c r="AU166" s="23" t="s">
        <v>82</v>
      </c>
      <c r="AY166" s="23" t="s">
        <v>143</v>
      </c>
      <c r="BE166" s="231">
        <f>IF(N166="základní",J166,0)</f>
        <v>0</v>
      </c>
      <c r="BF166" s="231">
        <f>IF(N166="snížená",J166,0)</f>
        <v>0</v>
      </c>
      <c r="BG166" s="231">
        <f>IF(N166="zákl. přenesená",J166,0)</f>
        <v>0</v>
      </c>
      <c r="BH166" s="231">
        <f>IF(N166="sníž. přenesená",J166,0)</f>
        <v>0</v>
      </c>
      <c r="BI166" s="231">
        <f>IF(N166="nulová",J166,0)</f>
        <v>0</v>
      </c>
      <c r="BJ166" s="23" t="s">
        <v>80</v>
      </c>
      <c r="BK166" s="231">
        <f>ROUND(I166*H166,2)</f>
        <v>0</v>
      </c>
      <c r="BL166" s="23" t="s">
        <v>151</v>
      </c>
      <c r="BM166" s="23" t="s">
        <v>214</v>
      </c>
    </row>
    <row r="167" s="1" customFormat="1">
      <c r="B167" s="45"/>
      <c r="C167" s="73"/>
      <c r="D167" s="232" t="s">
        <v>153</v>
      </c>
      <c r="E167" s="73"/>
      <c r="F167" s="233" t="s">
        <v>215</v>
      </c>
      <c r="G167" s="73"/>
      <c r="H167" s="73"/>
      <c r="I167" s="190"/>
      <c r="J167" s="73"/>
      <c r="K167" s="73"/>
      <c r="L167" s="71"/>
      <c r="M167" s="234"/>
      <c r="N167" s="46"/>
      <c r="O167" s="46"/>
      <c r="P167" s="46"/>
      <c r="Q167" s="46"/>
      <c r="R167" s="46"/>
      <c r="S167" s="46"/>
      <c r="T167" s="94"/>
      <c r="AT167" s="23" t="s">
        <v>153</v>
      </c>
      <c r="AU167" s="23" t="s">
        <v>82</v>
      </c>
    </row>
    <row r="168" s="11" customFormat="1">
      <c r="B168" s="235"/>
      <c r="C168" s="236"/>
      <c r="D168" s="232" t="s">
        <v>155</v>
      </c>
      <c r="E168" s="237" t="s">
        <v>21</v>
      </c>
      <c r="F168" s="238" t="s">
        <v>216</v>
      </c>
      <c r="G168" s="236"/>
      <c r="H168" s="237" t="s">
        <v>21</v>
      </c>
      <c r="I168" s="239"/>
      <c r="J168" s="236"/>
      <c r="K168" s="236"/>
      <c r="L168" s="240"/>
      <c r="M168" s="241"/>
      <c r="N168" s="242"/>
      <c r="O168" s="242"/>
      <c r="P168" s="242"/>
      <c r="Q168" s="242"/>
      <c r="R168" s="242"/>
      <c r="S168" s="242"/>
      <c r="T168" s="243"/>
      <c r="AT168" s="244" t="s">
        <v>155</v>
      </c>
      <c r="AU168" s="244" t="s">
        <v>82</v>
      </c>
      <c r="AV168" s="11" t="s">
        <v>80</v>
      </c>
      <c r="AW168" s="11" t="s">
        <v>35</v>
      </c>
      <c r="AX168" s="11" t="s">
        <v>72</v>
      </c>
      <c r="AY168" s="244" t="s">
        <v>143</v>
      </c>
    </row>
    <row r="169" s="12" customFormat="1">
      <c r="B169" s="245"/>
      <c r="C169" s="246"/>
      <c r="D169" s="232" t="s">
        <v>155</v>
      </c>
      <c r="E169" s="247" t="s">
        <v>21</v>
      </c>
      <c r="F169" s="248" t="s">
        <v>217</v>
      </c>
      <c r="G169" s="246"/>
      <c r="H169" s="249">
        <v>15.5</v>
      </c>
      <c r="I169" s="250"/>
      <c r="J169" s="246"/>
      <c r="K169" s="246"/>
      <c r="L169" s="251"/>
      <c r="M169" s="252"/>
      <c r="N169" s="253"/>
      <c r="O169" s="253"/>
      <c r="P169" s="253"/>
      <c r="Q169" s="253"/>
      <c r="R169" s="253"/>
      <c r="S169" s="253"/>
      <c r="T169" s="254"/>
      <c r="AT169" s="255" t="s">
        <v>155</v>
      </c>
      <c r="AU169" s="255" t="s">
        <v>82</v>
      </c>
      <c r="AV169" s="12" t="s">
        <v>82</v>
      </c>
      <c r="AW169" s="12" t="s">
        <v>35</v>
      </c>
      <c r="AX169" s="12" t="s">
        <v>80</v>
      </c>
      <c r="AY169" s="255" t="s">
        <v>143</v>
      </c>
    </row>
    <row r="170" s="1" customFormat="1" ht="25.5" customHeight="1">
      <c r="B170" s="45"/>
      <c r="C170" s="220" t="s">
        <v>218</v>
      </c>
      <c r="D170" s="220" t="s">
        <v>146</v>
      </c>
      <c r="E170" s="221" t="s">
        <v>219</v>
      </c>
      <c r="F170" s="222" t="s">
        <v>220</v>
      </c>
      <c r="G170" s="223" t="s">
        <v>162</v>
      </c>
      <c r="H170" s="224">
        <v>10</v>
      </c>
      <c r="I170" s="225"/>
      <c r="J170" s="226">
        <f>ROUND(I170*H170,2)</f>
        <v>0</v>
      </c>
      <c r="K170" s="222" t="s">
        <v>150</v>
      </c>
      <c r="L170" s="71"/>
      <c r="M170" s="227" t="s">
        <v>21</v>
      </c>
      <c r="N170" s="228" t="s">
        <v>43</v>
      </c>
      <c r="O170" s="46"/>
      <c r="P170" s="229">
        <f>O170*H170</f>
        <v>0</v>
      </c>
      <c r="Q170" s="229">
        <v>0</v>
      </c>
      <c r="R170" s="229">
        <f>Q170*H170</f>
        <v>0</v>
      </c>
      <c r="S170" s="229">
        <v>0</v>
      </c>
      <c r="T170" s="230">
        <f>S170*H170</f>
        <v>0</v>
      </c>
      <c r="AR170" s="23" t="s">
        <v>151</v>
      </c>
      <c r="AT170" s="23" t="s">
        <v>146</v>
      </c>
      <c r="AU170" s="23" t="s">
        <v>82</v>
      </c>
      <c r="AY170" s="23" t="s">
        <v>143</v>
      </c>
      <c r="BE170" s="231">
        <f>IF(N170="základní",J170,0)</f>
        <v>0</v>
      </c>
      <c r="BF170" s="231">
        <f>IF(N170="snížená",J170,0)</f>
        <v>0</v>
      </c>
      <c r="BG170" s="231">
        <f>IF(N170="zákl. přenesená",J170,0)</f>
        <v>0</v>
      </c>
      <c r="BH170" s="231">
        <f>IF(N170="sníž. přenesená",J170,0)</f>
        <v>0</v>
      </c>
      <c r="BI170" s="231">
        <f>IF(N170="nulová",J170,0)</f>
        <v>0</v>
      </c>
      <c r="BJ170" s="23" t="s">
        <v>80</v>
      </c>
      <c r="BK170" s="231">
        <f>ROUND(I170*H170,2)</f>
        <v>0</v>
      </c>
      <c r="BL170" s="23" t="s">
        <v>151</v>
      </c>
      <c r="BM170" s="23" t="s">
        <v>221</v>
      </c>
    </row>
    <row r="171" s="1" customFormat="1">
      <c r="B171" s="45"/>
      <c r="C171" s="73"/>
      <c r="D171" s="232" t="s">
        <v>153</v>
      </c>
      <c r="E171" s="73"/>
      <c r="F171" s="233" t="s">
        <v>215</v>
      </c>
      <c r="G171" s="73"/>
      <c r="H171" s="73"/>
      <c r="I171" s="190"/>
      <c r="J171" s="73"/>
      <c r="K171" s="73"/>
      <c r="L171" s="71"/>
      <c r="M171" s="234"/>
      <c r="N171" s="46"/>
      <c r="O171" s="46"/>
      <c r="P171" s="46"/>
      <c r="Q171" s="46"/>
      <c r="R171" s="46"/>
      <c r="S171" s="46"/>
      <c r="T171" s="94"/>
      <c r="AT171" s="23" t="s">
        <v>153</v>
      </c>
      <c r="AU171" s="23" t="s">
        <v>82</v>
      </c>
    </row>
    <row r="172" s="11" customFormat="1">
      <c r="B172" s="235"/>
      <c r="C172" s="236"/>
      <c r="D172" s="232" t="s">
        <v>155</v>
      </c>
      <c r="E172" s="237" t="s">
        <v>21</v>
      </c>
      <c r="F172" s="238" t="s">
        <v>216</v>
      </c>
      <c r="G172" s="236"/>
      <c r="H172" s="237" t="s">
        <v>21</v>
      </c>
      <c r="I172" s="239"/>
      <c r="J172" s="236"/>
      <c r="K172" s="236"/>
      <c r="L172" s="240"/>
      <c r="M172" s="241"/>
      <c r="N172" s="242"/>
      <c r="O172" s="242"/>
      <c r="P172" s="242"/>
      <c r="Q172" s="242"/>
      <c r="R172" s="242"/>
      <c r="S172" s="242"/>
      <c r="T172" s="243"/>
      <c r="AT172" s="244" t="s">
        <v>155</v>
      </c>
      <c r="AU172" s="244" t="s">
        <v>82</v>
      </c>
      <c r="AV172" s="11" t="s">
        <v>80</v>
      </c>
      <c r="AW172" s="11" t="s">
        <v>35</v>
      </c>
      <c r="AX172" s="11" t="s">
        <v>72</v>
      </c>
      <c r="AY172" s="244" t="s">
        <v>143</v>
      </c>
    </row>
    <row r="173" s="12" customFormat="1">
      <c r="B173" s="245"/>
      <c r="C173" s="246"/>
      <c r="D173" s="232" t="s">
        <v>155</v>
      </c>
      <c r="E173" s="247" t="s">
        <v>21</v>
      </c>
      <c r="F173" s="248" t="s">
        <v>206</v>
      </c>
      <c r="G173" s="246"/>
      <c r="H173" s="249">
        <v>10</v>
      </c>
      <c r="I173" s="250"/>
      <c r="J173" s="246"/>
      <c r="K173" s="246"/>
      <c r="L173" s="251"/>
      <c r="M173" s="252"/>
      <c r="N173" s="253"/>
      <c r="O173" s="253"/>
      <c r="P173" s="253"/>
      <c r="Q173" s="253"/>
      <c r="R173" s="253"/>
      <c r="S173" s="253"/>
      <c r="T173" s="254"/>
      <c r="AT173" s="255" t="s">
        <v>155</v>
      </c>
      <c r="AU173" s="255" t="s">
        <v>82</v>
      </c>
      <c r="AV173" s="12" t="s">
        <v>82</v>
      </c>
      <c r="AW173" s="12" t="s">
        <v>35</v>
      </c>
      <c r="AX173" s="12" t="s">
        <v>80</v>
      </c>
      <c r="AY173" s="255" t="s">
        <v>143</v>
      </c>
    </row>
    <row r="174" s="1" customFormat="1" ht="25.5" customHeight="1">
      <c r="B174" s="45"/>
      <c r="C174" s="220" t="s">
        <v>222</v>
      </c>
      <c r="D174" s="220" t="s">
        <v>146</v>
      </c>
      <c r="E174" s="221" t="s">
        <v>223</v>
      </c>
      <c r="F174" s="222" t="s">
        <v>224</v>
      </c>
      <c r="G174" s="223" t="s">
        <v>162</v>
      </c>
      <c r="H174" s="224">
        <v>42.524999999999999</v>
      </c>
      <c r="I174" s="225"/>
      <c r="J174" s="226">
        <f>ROUND(I174*H174,2)</f>
        <v>0</v>
      </c>
      <c r="K174" s="222" t="s">
        <v>150</v>
      </c>
      <c r="L174" s="71"/>
      <c r="M174" s="227" t="s">
        <v>21</v>
      </c>
      <c r="N174" s="228" t="s">
        <v>43</v>
      </c>
      <c r="O174" s="46"/>
      <c r="P174" s="229">
        <f>O174*H174</f>
        <v>0</v>
      </c>
      <c r="Q174" s="229">
        <v>0</v>
      </c>
      <c r="R174" s="229">
        <f>Q174*H174</f>
        <v>0</v>
      </c>
      <c r="S174" s="229">
        <v>0</v>
      </c>
      <c r="T174" s="230">
        <f>S174*H174</f>
        <v>0</v>
      </c>
      <c r="AR174" s="23" t="s">
        <v>151</v>
      </c>
      <c r="AT174" s="23" t="s">
        <v>146</v>
      </c>
      <c r="AU174" s="23" t="s">
        <v>82</v>
      </c>
      <c r="AY174" s="23" t="s">
        <v>143</v>
      </c>
      <c r="BE174" s="231">
        <f>IF(N174="základní",J174,0)</f>
        <v>0</v>
      </c>
      <c r="BF174" s="231">
        <f>IF(N174="snížená",J174,0)</f>
        <v>0</v>
      </c>
      <c r="BG174" s="231">
        <f>IF(N174="zákl. přenesená",J174,0)</f>
        <v>0</v>
      </c>
      <c r="BH174" s="231">
        <f>IF(N174="sníž. přenesená",J174,0)</f>
        <v>0</v>
      </c>
      <c r="BI174" s="231">
        <f>IF(N174="nulová",J174,0)</f>
        <v>0</v>
      </c>
      <c r="BJ174" s="23" t="s">
        <v>80</v>
      </c>
      <c r="BK174" s="231">
        <f>ROUND(I174*H174,2)</f>
        <v>0</v>
      </c>
      <c r="BL174" s="23" t="s">
        <v>151</v>
      </c>
      <c r="BM174" s="23" t="s">
        <v>225</v>
      </c>
    </row>
    <row r="175" s="1" customFormat="1">
      <c r="B175" s="45"/>
      <c r="C175" s="73"/>
      <c r="D175" s="232" t="s">
        <v>153</v>
      </c>
      <c r="E175" s="73"/>
      <c r="F175" s="233" t="s">
        <v>226</v>
      </c>
      <c r="G175" s="73"/>
      <c r="H175" s="73"/>
      <c r="I175" s="190"/>
      <c r="J175" s="73"/>
      <c r="K175" s="73"/>
      <c r="L175" s="71"/>
      <c r="M175" s="234"/>
      <c r="N175" s="46"/>
      <c r="O175" s="46"/>
      <c r="P175" s="46"/>
      <c r="Q175" s="46"/>
      <c r="R175" s="46"/>
      <c r="S175" s="46"/>
      <c r="T175" s="94"/>
      <c r="AT175" s="23" t="s">
        <v>153</v>
      </c>
      <c r="AU175" s="23" t="s">
        <v>82</v>
      </c>
    </row>
    <row r="176" s="11" customFormat="1">
      <c r="B176" s="235"/>
      <c r="C176" s="236"/>
      <c r="D176" s="232" t="s">
        <v>155</v>
      </c>
      <c r="E176" s="237" t="s">
        <v>21</v>
      </c>
      <c r="F176" s="238" t="s">
        <v>216</v>
      </c>
      <c r="G176" s="236"/>
      <c r="H176" s="237" t="s">
        <v>21</v>
      </c>
      <c r="I176" s="239"/>
      <c r="J176" s="236"/>
      <c r="K176" s="236"/>
      <c r="L176" s="240"/>
      <c r="M176" s="241"/>
      <c r="N176" s="242"/>
      <c r="O176" s="242"/>
      <c r="P176" s="242"/>
      <c r="Q176" s="242"/>
      <c r="R176" s="242"/>
      <c r="S176" s="242"/>
      <c r="T176" s="243"/>
      <c r="AT176" s="244" t="s">
        <v>155</v>
      </c>
      <c r="AU176" s="244" t="s">
        <v>82</v>
      </c>
      <c r="AV176" s="11" t="s">
        <v>80</v>
      </c>
      <c r="AW176" s="11" t="s">
        <v>35</v>
      </c>
      <c r="AX176" s="11" t="s">
        <v>72</v>
      </c>
      <c r="AY176" s="244" t="s">
        <v>143</v>
      </c>
    </row>
    <row r="177" s="12" customFormat="1">
      <c r="B177" s="245"/>
      <c r="C177" s="246"/>
      <c r="D177" s="232" t="s">
        <v>155</v>
      </c>
      <c r="E177" s="247" t="s">
        <v>21</v>
      </c>
      <c r="F177" s="248" t="s">
        <v>227</v>
      </c>
      <c r="G177" s="246"/>
      <c r="H177" s="249">
        <v>38.774999999999999</v>
      </c>
      <c r="I177" s="250"/>
      <c r="J177" s="246"/>
      <c r="K177" s="246"/>
      <c r="L177" s="251"/>
      <c r="M177" s="252"/>
      <c r="N177" s="253"/>
      <c r="O177" s="253"/>
      <c r="P177" s="253"/>
      <c r="Q177" s="253"/>
      <c r="R177" s="253"/>
      <c r="S177" s="253"/>
      <c r="T177" s="254"/>
      <c r="AT177" s="255" t="s">
        <v>155</v>
      </c>
      <c r="AU177" s="255" t="s">
        <v>82</v>
      </c>
      <c r="AV177" s="12" t="s">
        <v>82</v>
      </c>
      <c r="AW177" s="12" t="s">
        <v>35</v>
      </c>
      <c r="AX177" s="12" t="s">
        <v>72</v>
      </c>
      <c r="AY177" s="255" t="s">
        <v>143</v>
      </c>
    </row>
    <row r="178" s="12" customFormat="1">
      <c r="B178" s="245"/>
      <c r="C178" s="246"/>
      <c r="D178" s="232" t="s">
        <v>155</v>
      </c>
      <c r="E178" s="247" t="s">
        <v>21</v>
      </c>
      <c r="F178" s="248" t="s">
        <v>228</v>
      </c>
      <c r="G178" s="246"/>
      <c r="H178" s="249">
        <v>3.75</v>
      </c>
      <c r="I178" s="250"/>
      <c r="J178" s="246"/>
      <c r="K178" s="246"/>
      <c r="L178" s="251"/>
      <c r="M178" s="252"/>
      <c r="N178" s="253"/>
      <c r="O178" s="253"/>
      <c r="P178" s="253"/>
      <c r="Q178" s="253"/>
      <c r="R178" s="253"/>
      <c r="S178" s="253"/>
      <c r="T178" s="254"/>
      <c r="AT178" s="255" t="s">
        <v>155</v>
      </c>
      <c r="AU178" s="255" t="s">
        <v>82</v>
      </c>
      <c r="AV178" s="12" t="s">
        <v>82</v>
      </c>
      <c r="AW178" s="12" t="s">
        <v>35</v>
      </c>
      <c r="AX178" s="12" t="s">
        <v>72</v>
      </c>
      <c r="AY178" s="255" t="s">
        <v>143</v>
      </c>
    </row>
    <row r="179" s="13" customFormat="1">
      <c r="B179" s="256"/>
      <c r="C179" s="257"/>
      <c r="D179" s="232" t="s">
        <v>155</v>
      </c>
      <c r="E179" s="258" t="s">
        <v>21</v>
      </c>
      <c r="F179" s="259" t="s">
        <v>167</v>
      </c>
      <c r="G179" s="257"/>
      <c r="H179" s="260">
        <v>42.524999999999999</v>
      </c>
      <c r="I179" s="261"/>
      <c r="J179" s="257"/>
      <c r="K179" s="257"/>
      <c r="L179" s="262"/>
      <c r="M179" s="263"/>
      <c r="N179" s="264"/>
      <c r="O179" s="264"/>
      <c r="P179" s="264"/>
      <c r="Q179" s="264"/>
      <c r="R179" s="264"/>
      <c r="S179" s="264"/>
      <c r="T179" s="265"/>
      <c r="AT179" s="266" t="s">
        <v>155</v>
      </c>
      <c r="AU179" s="266" t="s">
        <v>82</v>
      </c>
      <c r="AV179" s="13" t="s">
        <v>151</v>
      </c>
      <c r="AW179" s="13" t="s">
        <v>35</v>
      </c>
      <c r="AX179" s="13" t="s">
        <v>80</v>
      </c>
      <c r="AY179" s="266" t="s">
        <v>143</v>
      </c>
    </row>
    <row r="180" s="1" customFormat="1" ht="25.5" customHeight="1">
      <c r="B180" s="45"/>
      <c r="C180" s="220" t="s">
        <v>229</v>
      </c>
      <c r="D180" s="220" t="s">
        <v>146</v>
      </c>
      <c r="E180" s="221" t="s">
        <v>230</v>
      </c>
      <c r="F180" s="222" t="s">
        <v>231</v>
      </c>
      <c r="G180" s="223" t="s">
        <v>149</v>
      </c>
      <c r="H180" s="224">
        <v>3</v>
      </c>
      <c r="I180" s="225"/>
      <c r="J180" s="226">
        <f>ROUND(I180*H180,2)</f>
        <v>0</v>
      </c>
      <c r="K180" s="222" t="s">
        <v>150</v>
      </c>
      <c r="L180" s="71"/>
      <c r="M180" s="227" t="s">
        <v>21</v>
      </c>
      <c r="N180" s="228" t="s">
        <v>43</v>
      </c>
      <c r="O180" s="46"/>
      <c r="P180" s="229">
        <f>O180*H180</f>
        <v>0</v>
      </c>
      <c r="Q180" s="229">
        <v>0.016979999999999999</v>
      </c>
      <c r="R180" s="229">
        <f>Q180*H180</f>
        <v>0.050939999999999999</v>
      </c>
      <c r="S180" s="229">
        <v>0</v>
      </c>
      <c r="T180" s="230">
        <f>S180*H180</f>
        <v>0</v>
      </c>
      <c r="AR180" s="23" t="s">
        <v>151</v>
      </c>
      <c r="AT180" s="23" t="s">
        <v>146</v>
      </c>
      <c r="AU180" s="23" t="s">
        <v>82</v>
      </c>
      <c r="AY180" s="23" t="s">
        <v>143</v>
      </c>
      <c r="BE180" s="231">
        <f>IF(N180="základní",J180,0)</f>
        <v>0</v>
      </c>
      <c r="BF180" s="231">
        <f>IF(N180="snížená",J180,0)</f>
        <v>0</v>
      </c>
      <c r="BG180" s="231">
        <f>IF(N180="zákl. přenesená",J180,0)</f>
        <v>0</v>
      </c>
      <c r="BH180" s="231">
        <f>IF(N180="sníž. přenesená",J180,0)</f>
        <v>0</v>
      </c>
      <c r="BI180" s="231">
        <f>IF(N180="nulová",J180,0)</f>
        <v>0</v>
      </c>
      <c r="BJ180" s="23" t="s">
        <v>80</v>
      </c>
      <c r="BK180" s="231">
        <f>ROUND(I180*H180,2)</f>
        <v>0</v>
      </c>
      <c r="BL180" s="23" t="s">
        <v>151</v>
      </c>
      <c r="BM180" s="23" t="s">
        <v>232</v>
      </c>
    </row>
    <row r="181" s="1" customFormat="1">
      <c r="B181" s="45"/>
      <c r="C181" s="73"/>
      <c r="D181" s="232" t="s">
        <v>153</v>
      </c>
      <c r="E181" s="73"/>
      <c r="F181" s="233" t="s">
        <v>233</v>
      </c>
      <c r="G181" s="73"/>
      <c r="H181" s="73"/>
      <c r="I181" s="190"/>
      <c r="J181" s="73"/>
      <c r="K181" s="73"/>
      <c r="L181" s="71"/>
      <c r="M181" s="234"/>
      <c r="N181" s="46"/>
      <c r="O181" s="46"/>
      <c r="P181" s="46"/>
      <c r="Q181" s="46"/>
      <c r="R181" s="46"/>
      <c r="S181" s="46"/>
      <c r="T181" s="94"/>
      <c r="AT181" s="23" t="s">
        <v>153</v>
      </c>
      <c r="AU181" s="23" t="s">
        <v>82</v>
      </c>
    </row>
    <row r="182" s="11" customFormat="1">
      <c r="B182" s="235"/>
      <c r="C182" s="236"/>
      <c r="D182" s="232" t="s">
        <v>155</v>
      </c>
      <c r="E182" s="237" t="s">
        <v>21</v>
      </c>
      <c r="F182" s="238" t="s">
        <v>234</v>
      </c>
      <c r="G182" s="236"/>
      <c r="H182" s="237" t="s">
        <v>21</v>
      </c>
      <c r="I182" s="239"/>
      <c r="J182" s="236"/>
      <c r="K182" s="236"/>
      <c r="L182" s="240"/>
      <c r="M182" s="241"/>
      <c r="N182" s="242"/>
      <c r="O182" s="242"/>
      <c r="P182" s="242"/>
      <c r="Q182" s="242"/>
      <c r="R182" s="242"/>
      <c r="S182" s="242"/>
      <c r="T182" s="243"/>
      <c r="AT182" s="244" t="s">
        <v>155</v>
      </c>
      <c r="AU182" s="244" t="s">
        <v>82</v>
      </c>
      <c r="AV182" s="11" t="s">
        <v>80</v>
      </c>
      <c r="AW182" s="11" t="s">
        <v>35</v>
      </c>
      <c r="AX182" s="11" t="s">
        <v>72</v>
      </c>
      <c r="AY182" s="244" t="s">
        <v>143</v>
      </c>
    </row>
    <row r="183" s="12" customFormat="1">
      <c r="B183" s="245"/>
      <c r="C183" s="246"/>
      <c r="D183" s="232" t="s">
        <v>155</v>
      </c>
      <c r="E183" s="247" t="s">
        <v>21</v>
      </c>
      <c r="F183" s="248" t="s">
        <v>144</v>
      </c>
      <c r="G183" s="246"/>
      <c r="H183" s="249">
        <v>3</v>
      </c>
      <c r="I183" s="250"/>
      <c r="J183" s="246"/>
      <c r="K183" s="246"/>
      <c r="L183" s="251"/>
      <c r="M183" s="252"/>
      <c r="N183" s="253"/>
      <c r="O183" s="253"/>
      <c r="P183" s="253"/>
      <c r="Q183" s="253"/>
      <c r="R183" s="253"/>
      <c r="S183" s="253"/>
      <c r="T183" s="254"/>
      <c r="AT183" s="255" t="s">
        <v>155</v>
      </c>
      <c r="AU183" s="255" t="s">
        <v>82</v>
      </c>
      <c r="AV183" s="12" t="s">
        <v>82</v>
      </c>
      <c r="AW183" s="12" t="s">
        <v>35</v>
      </c>
      <c r="AX183" s="12" t="s">
        <v>80</v>
      </c>
      <c r="AY183" s="255" t="s">
        <v>143</v>
      </c>
    </row>
    <row r="184" s="1" customFormat="1" ht="16.5" customHeight="1">
      <c r="B184" s="45"/>
      <c r="C184" s="267" t="s">
        <v>10</v>
      </c>
      <c r="D184" s="267" t="s">
        <v>235</v>
      </c>
      <c r="E184" s="268" t="s">
        <v>236</v>
      </c>
      <c r="F184" s="269" t="s">
        <v>237</v>
      </c>
      <c r="G184" s="270" t="s">
        <v>149</v>
      </c>
      <c r="H184" s="271">
        <v>2</v>
      </c>
      <c r="I184" s="272"/>
      <c r="J184" s="273">
        <f>ROUND(I184*H184,2)</f>
        <v>0</v>
      </c>
      <c r="K184" s="269" t="s">
        <v>150</v>
      </c>
      <c r="L184" s="274"/>
      <c r="M184" s="275" t="s">
        <v>21</v>
      </c>
      <c r="N184" s="276" t="s">
        <v>43</v>
      </c>
      <c r="O184" s="46"/>
      <c r="P184" s="229">
        <f>O184*H184</f>
        <v>0</v>
      </c>
      <c r="Q184" s="229">
        <v>0.013310000000000001</v>
      </c>
      <c r="R184" s="229">
        <f>Q184*H184</f>
        <v>0.026620000000000001</v>
      </c>
      <c r="S184" s="229">
        <v>0</v>
      </c>
      <c r="T184" s="230">
        <f>S184*H184</f>
        <v>0</v>
      </c>
      <c r="AR184" s="23" t="s">
        <v>196</v>
      </c>
      <c r="AT184" s="23" t="s">
        <v>235</v>
      </c>
      <c r="AU184" s="23" t="s">
        <v>82</v>
      </c>
      <c r="AY184" s="23" t="s">
        <v>143</v>
      </c>
      <c r="BE184" s="231">
        <f>IF(N184="základní",J184,0)</f>
        <v>0</v>
      </c>
      <c r="BF184" s="231">
        <f>IF(N184="snížená",J184,0)</f>
        <v>0</v>
      </c>
      <c r="BG184" s="231">
        <f>IF(N184="zákl. přenesená",J184,0)</f>
        <v>0</v>
      </c>
      <c r="BH184" s="231">
        <f>IF(N184="sníž. přenesená",J184,0)</f>
        <v>0</v>
      </c>
      <c r="BI184" s="231">
        <f>IF(N184="nulová",J184,0)</f>
        <v>0</v>
      </c>
      <c r="BJ184" s="23" t="s">
        <v>80</v>
      </c>
      <c r="BK184" s="231">
        <f>ROUND(I184*H184,2)</f>
        <v>0</v>
      </c>
      <c r="BL184" s="23" t="s">
        <v>151</v>
      </c>
      <c r="BM184" s="23" t="s">
        <v>238</v>
      </c>
    </row>
    <row r="185" s="11" customFormat="1">
      <c r="B185" s="235"/>
      <c r="C185" s="236"/>
      <c r="D185" s="232" t="s">
        <v>155</v>
      </c>
      <c r="E185" s="237" t="s">
        <v>21</v>
      </c>
      <c r="F185" s="238" t="s">
        <v>234</v>
      </c>
      <c r="G185" s="236"/>
      <c r="H185" s="237" t="s">
        <v>21</v>
      </c>
      <c r="I185" s="239"/>
      <c r="J185" s="236"/>
      <c r="K185" s="236"/>
      <c r="L185" s="240"/>
      <c r="M185" s="241"/>
      <c r="N185" s="242"/>
      <c r="O185" s="242"/>
      <c r="P185" s="242"/>
      <c r="Q185" s="242"/>
      <c r="R185" s="242"/>
      <c r="S185" s="242"/>
      <c r="T185" s="243"/>
      <c r="AT185" s="244" t="s">
        <v>155</v>
      </c>
      <c r="AU185" s="244" t="s">
        <v>82</v>
      </c>
      <c r="AV185" s="11" t="s">
        <v>80</v>
      </c>
      <c r="AW185" s="11" t="s">
        <v>35</v>
      </c>
      <c r="AX185" s="11" t="s">
        <v>72</v>
      </c>
      <c r="AY185" s="244" t="s">
        <v>143</v>
      </c>
    </row>
    <row r="186" s="12" customFormat="1">
      <c r="B186" s="245"/>
      <c r="C186" s="246"/>
      <c r="D186" s="232" t="s">
        <v>155</v>
      </c>
      <c r="E186" s="247" t="s">
        <v>21</v>
      </c>
      <c r="F186" s="248" t="s">
        <v>82</v>
      </c>
      <c r="G186" s="246"/>
      <c r="H186" s="249">
        <v>2</v>
      </c>
      <c r="I186" s="250"/>
      <c r="J186" s="246"/>
      <c r="K186" s="246"/>
      <c r="L186" s="251"/>
      <c r="M186" s="252"/>
      <c r="N186" s="253"/>
      <c r="O186" s="253"/>
      <c r="P186" s="253"/>
      <c r="Q186" s="253"/>
      <c r="R186" s="253"/>
      <c r="S186" s="253"/>
      <c r="T186" s="254"/>
      <c r="AT186" s="255" t="s">
        <v>155</v>
      </c>
      <c r="AU186" s="255" t="s">
        <v>82</v>
      </c>
      <c r="AV186" s="12" t="s">
        <v>82</v>
      </c>
      <c r="AW186" s="12" t="s">
        <v>35</v>
      </c>
      <c r="AX186" s="12" t="s">
        <v>80</v>
      </c>
      <c r="AY186" s="255" t="s">
        <v>143</v>
      </c>
    </row>
    <row r="187" s="1" customFormat="1" ht="16.5" customHeight="1">
      <c r="B187" s="45"/>
      <c r="C187" s="267" t="s">
        <v>239</v>
      </c>
      <c r="D187" s="267" t="s">
        <v>235</v>
      </c>
      <c r="E187" s="268" t="s">
        <v>240</v>
      </c>
      <c r="F187" s="269" t="s">
        <v>241</v>
      </c>
      <c r="G187" s="270" t="s">
        <v>149</v>
      </c>
      <c r="H187" s="271">
        <v>1</v>
      </c>
      <c r="I187" s="272"/>
      <c r="J187" s="273">
        <f>ROUND(I187*H187,2)</f>
        <v>0</v>
      </c>
      <c r="K187" s="269" t="s">
        <v>150</v>
      </c>
      <c r="L187" s="274"/>
      <c r="M187" s="275" t="s">
        <v>21</v>
      </c>
      <c r="N187" s="276" t="s">
        <v>43</v>
      </c>
      <c r="O187" s="46"/>
      <c r="P187" s="229">
        <f>O187*H187</f>
        <v>0</v>
      </c>
      <c r="Q187" s="229">
        <v>0.013599999999999999</v>
      </c>
      <c r="R187" s="229">
        <f>Q187*H187</f>
        <v>0.013599999999999999</v>
      </c>
      <c r="S187" s="229">
        <v>0</v>
      </c>
      <c r="T187" s="230">
        <f>S187*H187</f>
        <v>0</v>
      </c>
      <c r="AR187" s="23" t="s">
        <v>196</v>
      </c>
      <c r="AT187" s="23" t="s">
        <v>235</v>
      </c>
      <c r="AU187" s="23" t="s">
        <v>82</v>
      </c>
      <c r="AY187" s="23" t="s">
        <v>143</v>
      </c>
      <c r="BE187" s="231">
        <f>IF(N187="základní",J187,0)</f>
        <v>0</v>
      </c>
      <c r="BF187" s="231">
        <f>IF(N187="snížená",J187,0)</f>
        <v>0</v>
      </c>
      <c r="BG187" s="231">
        <f>IF(N187="zákl. přenesená",J187,0)</f>
        <v>0</v>
      </c>
      <c r="BH187" s="231">
        <f>IF(N187="sníž. přenesená",J187,0)</f>
        <v>0</v>
      </c>
      <c r="BI187" s="231">
        <f>IF(N187="nulová",J187,0)</f>
        <v>0</v>
      </c>
      <c r="BJ187" s="23" t="s">
        <v>80</v>
      </c>
      <c r="BK187" s="231">
        <f>ROUND(I187*H187,2)</f>
        <v>0</v>
      </c>
      <c r="BL187" s="23" t="s">
        <v>151</v>
      </c>
      <c r="BM187" s="23" t="s">
        <v>242</v>
      </c>
    </row>
    <row r="188" s="11" customFormat="1">
      <c r="B188" s="235"/>
      <c r="C188" s="236"/>
      <c r="D188" s="232" t="s">
        <v>155</v>
      </c>
      <c r="E188" s="237" t="s">
        <v>21</v>
      </c>
      <c r="F188" s="238" t="s">
        <v>234</v>
      </c>
      <c r="G188" s="236"/>
      <c r="H188" s="237" t="s">
        <v>21</v>
      </c>
      <c r="I188" s="239"/>
      <c r="J188" s="236"/>
      <c r="K188" s="236"/>
      <c r="L188" s="240"/>
      <c r="M188" s="241"/>
      <c r="N188" s="242"/>
      <c r="O188" s="242"/>
      <c r="P188" s="242"/>
      <c r="Q188" s="242"/>
      <c r="R188" s="242"/>
      <c r="S188" s="242"/>
      <c r="T188" s="243"/>
      <c r="AT188" s="244" t="s">
        <v>155</v>
      </c>
      <c r="AU188" s="244" t="s">
        <v>82</v>
      </c>
      <c r="AV188" s="11" t="s">
        <v>80</v>
      </c>
      <c r="AW188" s="11" t="s">
        <v>35</v>
      </c>
      <c r="AX188" s="11" t="s">
        <v>72</v>
      </c>
      <c r="AY188" s="244" t="s">
        <v>143</v>
      </c>
    </row>
    <row r="189" s="12" customFormat="1">
      <c r="B189" s="245"/>
      <c r="C189" s="246"/>
      <c r="D189" s="232" t="s">
        <v>155</v>
      </c>
      <c r="E189" s="247" t="s">
        <v>21</v>
      </c>
      <c r="F189" s="248" t="s">
        <v>80</v>
      </c>
      <c r="G189" s="246"/>
      <c r="H189" s="249">
        <v>1</v>
      </c>
      <c r="I189" s="250"/>
      <c r="J189" s="246"/>
      <c r="K189" s="246"/>
      <c r="L189" s="251"/>
      <c r="M189" s="252"/>
      <c r="N189" s="253"/>
      <c r="O189" s="253"/>
      <c r="P189" s="253"/>
      <c r="Q189" s="253"/>
      <c r="R189" s="253"/>
      <c r="S189" s="253"/>
      <c r="T189" s="254"/>
      <c r="AT189" s="255" t="s">
        <v>155</v>
      </c>
      <c r="AU189" s="255" t="s">
        <v>82</v>
      </c>
      <c r="AV189" s="12" t="s">
        <v>82</v>
      </c>
      <c r="AW189" s="12" t="s">
        <v>35</v>
      </c>
      <c r="AX189" s="12" t="s">
        <v>80</v>
      </c>
      <c r="AY189" s="255" t="s">
        <v>143</v>
      </c>
    </row>
    <row r="190" s="1" customFormat="1" ht="25.5" customHeight="1">
      <c r="B190" s="45"/>
      <c r="C190" s="220" t="s">
        <v>243</v>
      </c>
      <c r="D190" s="220" t="s">
        <v>146</v>
      </c>
      <c r="E190" s="221" t="s">
        <v>244</v>
      </c>
      <c r="F190" s="222" t="s">
        <v>245</v>
      </c>
      <c r="G190" s="223" t="s">
        <v>149</v>
      </c>
      <c r="H190" s="224">
        <v>2</v>
      </c>
      <c r="I190" s="225"/>
      <c r="J190" s="226">
        <f>ROUND(I190*H190,2)</f>
        <v>0</v>
      </c>
      <c r="K190" s="222" t="s">
        <v>150</v>
      </c>
      <c r="L190" s="71"/>
      <c r="M190" s="227" t="s">
        <v>21</v>
      </c>
      <c r="N190" s="228" t="s">
        <v>43</v>
      </c>
      <c r="O190" s="46"/>
      <c r="P190" s="229">
        <f>O190*H190</f>
        <v>0</v>
      </c>
      <c r="Q190" s="229">
        <v>0.44169999999999998</v>
      </c>
      <c r="R190" s="229">
        <f>Q190*H190</f>
        <v>0.88339999999999996</v>
      </c>
      <c r="S190" s="229">
        <v>0</v>
      </c>
      <c r="T190" s="230">
        <f>S190*H190</f>
        <v>0</v>
      </c>
      <c r="AR190" s="23" t="s">
        <v>151</v>
      </c>
      <c r="AT190" s="23" t="s">
        <v>146</v>
      </c>
      <c r="AU190" s="23" t="s">
        <v>82</v>
      </c>
      <c r="AY190" s="23" t="s">
        <v>143</v>
      </c>
      <c r="BE190" s="231">
        <f>IF(N190="základní",J190,0)</f>
        <v>0</v>
      </c>
      <c r="BF190" s="231">
        <f>IF(N190="snížená",J190,0)</f>
        <v>0</v>
      </c>
      <c r="BG190" s="231">
        <f>IF(N190="zákl. přenesená",J190,0)</f>
        <v>0</v>
      </c>
      <c r="BH190" s="231">
        <f>IF(N190="sníž. přenesená",J190,0)</f>
        <v>0</v>
      </c>
      <c r="BI190" s="231">
        <f>IF(N190="nulová",J190,0)</f>
        <v>0</v>
      </c>
      <c r="BJ190" s="23" t="s">
        <v>80</v>
      </c>
      <c r="BK190" s="231">
        <f>ROUND(I190*H190,2)</f>
        <v>0</v>
      </c>
      <c r="BL190" s="23" t="s">
        <v>151</v>
      </c>
      <c r="BM190" s="23" t="s">
        <v>246</v>
      </c>
    </row>
    <row r="191" s="1" customFormat="1">
      <c r="B191" s="45"/>
      <c r="C191" s="73"/>
      <c r="D191" s="232" t="s">
        <v>153</v>
      </c>
      <c r="E191" s="73"/>
      <c r="F191" s="233" t="s">
        <v>247</v>
      </c>
      <c r="G191" s="73"/>
      <c r="H191" s="73"/>
      <c r="I191" s="190"/>
      <c r="J191" s="73"/>
      <c r="K191" s="73"/>
      <c r="L191" s="71"/>
      <c r="M191" s="234"/>
      <c r="N191" s="46"/>
      <c r="O191" s="46"/>
      <c r="P191" s="46"/>
      <c r="Q191" s="46"/>
      <c r="R191" s="46"/>
      <c r="S191" s="46"/>
      <c r="T191" s="94"/>
      <c r="AT191" s="23" t="s">
        <v>153</v>
      </c>
      <c r="AU191" s="23" t="s">
        <v>82</v>
      </c>
    </row>
    <row r="192" s="11" customFormat="1">
      <c r="B192" s="235"/>
      <c r="C192" s="236"/>
      <c r="D192" s="232" t="s">
        <v>155</v>
      </c>
      <c r="E192" s="237" t="s">
        <v>21</v>
      </c>
      <c r="F192" s="238" t="s">
        <v>234</v>
      </c>
      <c r="G192" s="236"/>
      <c r="H192" s="237" t="s">
        <v>21</v>
      </c>
      <c r="I192" s="239"/>
      <c r="J192" s="236"/>
      <c r="K192" s="236"/>
      <c r="L192" s="240"/>
      <c r="M192" s="241"/>
      <c r="N192" s="242"/>
      <c r="O192" s="242"/>
      <c r="P192" s="242"/>
      <c r="Q192" s="242"/>
      <c r="R192" s="242"/>
      <c r="S192" s="242"/>
      <c r="T192" s="243"/>
      <c r="AT192" s="244" t="s">
        <v>155</v>
      </c>
      <c r="AU192" s="244" t="s">
        <v>82</v>
      </c>
      <c r="AV192" s="11" t="s">
        <v>80</v>
      </c>
      <c r="AW192" s="11" t="s">
        <v>35</v>
      </c>
      <c r="AX192" s="11" t="s">
        <v>72</v>
      </c>
      <c r="AY192" s="244" t="s">
        <v>143</v>
      </c>
    </row>
    <row r="193" s="12" customFormat="1">
      <c r="B193" s="245"/>
      <c r="C193" s="246"/>
      <c r="D193" s="232" t="s">
        <v>155</v>
      </c>
      <c r="E193" s="247" t="s">
        <v>21</v>
      </c>
      <c r="F193" s="248" t="s">
        <v>82</v>
      </c>
      <c r="G193" s="246"/>
      <c r="H193" s="249">
        <v>2</v>
      </c>
      <c r="I193" s="250"/>
      <c r="J193" s="246"/>
      <c r="K193" s="246"/>
      <c r="L193" s="251"/>
      <c r="M193" s="252"/>
      <c r="N193" s="253"/>
      <c r="O193" s="253"/>
      <c r="P193" s="253"/>
      <c r="Q193" s="253"/>
      <c r="R193" s="253"/>
      <c r="S193" s="253"/>
      <c r="T193" s="254"/>
      <c r="AT193" s="255" t="s">
        <v>155</v>
      </c>
      <c r="AU193" s="255" t="s">
        <v>82</v>
      </c>
      <c r="AV193" s="12" t="s">
        <v>82</v>
      </c>
      <c r="AW193" s="12" t="s">
        <v>35</v>
      </c>
      <c r="AX193" s="12" t="s">
        <v>80</v>
      </c>
      <c r="AY193" s="255" t="s">
        <v>143</v>
      </c>
    </row>
    <row r="194" s="1" customFormat="1" ht="25.5" customHeight="1">
      <c r="B194" s="45"/>
      <c r="C194" s="267" t="s">
        <v>248</v>
      </c>
      <c r="D194" s="267" t="s">
        <v>235</v>
      </c>
      <c r="E194" s="268" t="s">
        <v>249</v>
      </c>
      <c r="F194" s="269" t="s">
        <v>250</v>
      </c>
      <c r="G194" s="270" t="s">
        <v>149</v>
      </c>
      <c r="H194" s="271">
        <v>1</v>
      </c>
      <c r="I194" s="272"/>
      <c r="J194" s="273">
        <f>ROUND(I194*H194,2)</f>
        <v>0</v>
      </c>
      <c r="K194" s="269" t="s">
        <v>150</v>
      </c>
      <c r="L194" s="274"/>
      <c r="M194" s="275" t="s">
        <v>21</v>
      </c>
      <c r="N194" s="276" t="s">
        <v>43</v>
      </c>
      <c r="O194" s="46"/>
      <c r="P194" s="229">
        <f>O194*H194</f>
        <v>0</v>
      </c>
      <c r="Q194" s="229">
        <v>0.0132</v>
      </c>
      <c r="R194" s="229">
        <f>Q194*H194</f>
        <v>0.0132</v>
      </c>
      <c r="S194" s="229">
        <v>0</v>
      </c>
      <c r="T194" s="230">
        <f>S194*H194</f>
        <v>0</v>
      </c>
      <c r="AR194" s="23" t="s">
        <v>196</v>
      </c>
      <c r="AT194" s="23" t="s">
        <v>235</v>
      </c>
      <c r="AU194" s="23" t="s">
        <v>82</v>
      </c>
      <c r="AY194" s="23" t="s">
        <v>143</v>
      </c>
      <c r="BE194" s="231">
        <f>IF(N194="základní",J194,0)</f>
        <v>0</v>
      </c>
      <c r="BF194" s="231">
        <f>IF(N194="snížená",J194,0)</f>
        <v>0</v>
      </c>
      <c r="BG194" s="231">
        <f>IF(N194="zákl. přenesená",J194,0)</f>
        <v>0</v>
      </c>
      <c r="BH194" s="231">
        <f>IF(N194="sníž. přenesená",J194,0)</f>
        <v>0</v>
      </c>
      <c r="BI194" s="231">
        <f>IF(N194="nulová",J194,0)</f>
        <v>0</v>
      </c>
      <c r="BJ194" s="23" t="s">
        <v>80</v>
      </c>
      <c r="BK194" s="231">
        <f>ROUND(I194*H194,2)</f>
        <v>0</v>
      </c>
      <c r="BL194" s="23" t="s">
        <v>151</v>
      </c>
      <c r="BM194" s="23" t="s">
        <v>251</v>
      </c>
    </row>
    <row r="195" s="11" customFormat="1">
      <c r="B195" s="235"/>
      <c r="C195" s="236"/>
      <c r="D195" s="232" t="s">
        <v>155</v>
      </c>
      <c r="E195" s="237" t="s">
        <v>21</v>
      </c>
      <c r="F195" s="238" t="s">
        <v>234</v>
      </c>
      <c r="G195" s="236"/>
      <c r="H195" s="237" t="s">
        <v>21</v>
      </c>
      <c r="I195" s="239"/>
      <c r="J195" s="236"/>
      <c r="K195" s="236"/>
      <c r="L195" s="240"/>
      <c r="M195" s="241"/>
      <c r="N195" s="242"/>
      <c r="O195" s="242"/>
      <c r="P195" s="242"/>
      <c r="Q195" s="242"/>
      <c r="R195" s="242"/>
      <c r="S195" s="242"/>
      <c r="T195" s="243"/>
      <c r="AT195" s="244" t="s">
        <v>155</v>
      </c>
      <c r="AU195" s="244" t="s">
        <v>82</v>
      </c>
      <c r="AV195" s="11" t="s">
        <v>80</v>
      </c>
      <c r="AW195" s="11" t="s">
        <v>35</v>
      </c>
      <c r="AX195" s="11" t="s">
        <v>72</v>
      </c>
      <c r="AY195" s="244" t="s">
        <v>143</v>
      </c>
    </row>
    <row r="196" s="12" customFormat="1">
      <c r="B196" s="245"/>
      <c r="C196" s="246"/>
      <c r="D196" s="232" t="s">
        <v>155</v>
      </c>
      <c r="E196" s="247" t="s">
        <v>21</v>
      </c>
      <c r="F196" s="248" t="s">
        <v>80</v>
      </c>
      <c r="G196" s="246"/>
      <c r="H196" s="249">
        <v>1</v>
      </c>
      <c r="I196" s="250"/>
      <c r="J196" s="246"/>
      <c r="K196" s="246"/>
      <c r="L196" s="251"/>
      <c r="M196" s="252"/>
      <c r="N196" s="253"/>
      <c r="O196" s="253"/>
      <c r="P196" s="253"/>
      <c r="Q196" s="253"/>
      <c r="R196" s="253"/>
      <c r="S196" s="253"/>
      <c r="T196" s="254"/>
      <c r="AT196" s="255" t="s">
        <v>155</v>
      </c>
      <c r="AU196" s="255" t="s">
        <v>82</v>
      </c>
      <c r="AV196" s="12" t="s">
        <v>82</v>
      </c>
      <c r="AW196" s="12" t="s">
        <v>35</v>
      </c>
      <c r="AX196" s="12" t="s">
        <v>80</v>
      </c>
      <c r="AY196" s="255" t="s">
        <v>143</v>
      </c>
    </row>
    <row r="197" s="1" customFormat="1" ht="25.5" customHeight="1">
      <c r="B197" s="45"/>
      <c r="C197" s="267" t="s">
        <v>252</v>
      </c>
      <c r="D197" s="267" t="s">
        <v>235</v>
      </c>
      <c r="E197" s="268" t="s">
        <v>253</v>
      </c>
      <c r="F197" s="269" t="s">
        <v>254</v>
      </c>
      <c r="G197" s="270" t="s">
        <v>149</v>
      </c>
      <c r="H197" s="271">
        <v>1</v>
      </c>
      <c r="I197" s="272"/>
      <c r="J197" s="273">
        <f>ROUND(I197*H197,2)</f>
        <v>0</v>
      </c>
      <c r="K197" s="269" t="s">
        <v>150</v>
      </c>
      <c r="L197" s="274"/>
      <c r="M197" s="275" t="s">
        <v>21</v>
      </c>
      <c r="N197" s="276" t="s">
        <v>43</v>
      </c>
      <c r="O197" s="46"/>
      <c r="P197" s="229">
        <f>O197*H197</f>
        <v>0</v>
      </c>
      <c r="Q197" s="229">
        <v>0.0135</v>
      </c>
      <c r="R197" s="229">
        <f>Q197*H197</f>
        <v>0.0135</v>
      </c>
      <c r="S197" s="229">
        <v>0</v>
      </c>
      <c r="T197" s="230">
        <f>S197*H197</f>
        <v>0</v>
      </c>
      <c r="AR197" s="23" t="s">
        <v>196</v>
      </c>
      <c r="AT197" s="23" t="s">
        <v>235</v>
      </c>
      <c r="AU197" s="23" t="s">
        <v>82</v>
      </c>
      <c r="AY197" s="23" t="s">
        <v>143</v>
      </c>
      <c r="BE197" s="231">
        <f>IF(N197="základní",J197,0)</f>
        <v>0</v>
      </c>
      <c r="BF197" s="231">
        <f>IF(N197="snížená",J197,0)</f>
        <v>0</v>
      </c>
      <c r="BG197" s="231">
        <f>IF(N197="zákl. přenesená",J197,0)</f>
        <v>0</v>
      </c>
      <c r="BH197" s="231">
        <f>IF(N197="sníž. přenesená",J197,0)</f>
        <v>0</v>
      </c>
      <c r="BI197" s="231">
        <f>IF(N197="nulová",J197,0)</f>
        <v>0</v>
      </c>
      <c r="BJ197" s="23" t="s">
        <v>80</v>
      </c>
      <c r="BK197" s="231">
        <f>ROUND(I197*H197,2)</f>
        <v>0</v>
      </c>
      <c r="BL197" s="23" t="s">
        <v>151</v>
      </c>
      <c r="BM197" s="23" t="s">
        <v>255</v>
      </c>
    </row>
    <row r="198" s="11" customFormat="1">
      <c r="B198" s="235"/>
      <c r="C198" s="236"/>
      <c r="D198" s="232" t="s">
        <v>155</v>
      </c>
      <c r="E198" s="237" t="s">
        <v>21</v>
      </c>
      <c r="F198" s="238" t="s">
        <v>234</v>
      </c>
      <c r="G198" s="236"/>
      <c r="H198" s="237" t="s">
        <v>21</v>
      </c>
      <c r="I198" s="239"/>
      <c r="J198" s="236"/>
      <c r="K198" s="236"/>
      <c r="L198" s="240"/>
      <c r="M198" s="241"/>
      <c r="N198" s="242"/>
      <c r="O198" s="242"/>
      <c r="P198" s="242"/>
      <c r="Q198" s="242"/>
      <c r="R198" s="242"/>
      <c r="S198" s="242"/>
      <c r="T198" s="243"/>
      <c r="AT198" s="244" t="s">
        <v>155</v>
      </c>
      <c r="AU198" s="244" t="s">
        <v>82</v>
      </c>
      <c r="AV198" s="11" t="s">
        <v>80</v>
      </c>
      <c r="AW198" s="11" t="s">
        <v>35</v>
      </c>
      <c r="AX198" s="11" t="s">
        <v>72</v>
      </c>
      <c r="AY198" s="244" t="s">
        <v>143</v>
      </c>
    </row>
    <row r="199" s="12" customFormat="1">
      <c r="B199" s="245"/>
      <c r="C199" s="246"/>
      <c r="D199" s="232" t="s">
        <v>155</v>
      </c>
      <c r="E199" s="247" t="s">
        <v>21</v>
      </c>
      <c r="F199" s="248" t="s">
        <v>80</v>
      </c>
      <c r="G199" s="246"/>
      <c r="H199" s="249">
        <v>1</v>
      </c>
      <c r="I199" s="250"/>
      <c r="J199" s="246"/>
      <c r="K199" s="246"/>
      <c r="L199" s="251"/>
      <c r="M199" s="252"/>
      <c r="N199" s="253"/>
      <c r="O199" s="253"/>
      <c r="P199" s="253"/>
      <c r="Q199" s="253"/>
      <c r="R199" s="253"/>
      <c r="S199" s="253"/>
      <c r="T199" s="254"/>
      <c r="AT199" s="255" t="s">
        <v>155</v>
      </c>
      <c r="AU199" s="255" t="s">
        <v>82</v>
      </c>
      <c r="AV199" s="12" t="s">
        <v>82</v>
      </c>
      <c r="AW199" s="12" t="s">
        <v>35</v>
      </c>
      <c r="AX199" s="12" t="s">
        <v>80</v>
      </c>
      <c r="AY199" s="255" t="s">
        <v>143</v>
      </c>
    </row>
    <row r="200" s="1" customFormat="1" ht="16.5" customHeight="1">
      <c r="B200" s="45"/>
      <c r="C200" s="220" t="s">
        <v>256</v>
      </c>
      <c r="D200" s="220" t="s">
        <v>146</v>
      </c>
      <c r="E200" s="221" t="s">
        <v>257</v>
      </c>
      <c r="F200" s="222" t="s">
        <v>258</v>
      </c>
      <c r="G200" s="223" t="s">
        <v>162</v>
      </c>
      <c r="H200" s="224">
        <v>98.340000000000003</v>
      </c>
      <c r="I200" s="225"/>
      <c r="J200" s="226">
        <f>ROUND(I200*H200,2)</f>
        <v>0</v>
      </c>
      <c r="K200" s="222" t="s">
        <v>150</v>
      </c>
      <c r="L200" s="71"/>
      <c r="M200" s="227" t="s">
        <v>21</v>
      </c>
      <c r="N200" s="228" t="s">
        <v>43</v>
      </c>
      <c r="O200" s="46"/>
      <c r="P200" s="229">
        <f>O200*H200</f>
        <v>0</v>
      </c>
      <c r="Q200" s="229">
        <v>0.00029999999999999997</v>
      </c>
      <c r="R200" s="229">
        <f>Q200*H200</f>
        <v>0.029501999999999997</v>
      </c>
      <c r="S200" s="229">
        <v>0</v>
      </c>
      <c r="T200" s="230">
        <f>S200*H200</f>
        <v>0</v>
      </c>
      <c r="AR200" s="23" t="s">
        <v>239</v>
      </c>
      <c r="AT200" s="23" t="s">
        <v>146</v>
      </c>
      <c r="AU200" s="23" t="s">
        <v>82</v>
      </c>
      <c r="AY200" s="23" t="s">
        <v>143</v>
      </c>
      <c r="BE200" s="231">
        <f>IF(N200="základní",J200,0)</f>
        <v>0</v>
      </c>
      <c r="BF200" s="231">
        <f>IF(N200="snížená",J200,0)</f>
        <v>0</v>
      </c>
      <c r="BG200" s="231">
        <f>IF(N200="zákl. přenesená",J200,0)</f>
        <v>0</v>
      </c>
      <c r="BH200" s="231">
        <f>IF(N200="sníž. přenesená",J200,0)</f>
        <v>0</v>
      </c>
      <c r="BI200" s="231">
        <f>IF(N200="nulová",J200,0)</f>
        <v>0</v>
      </c>
      <c r="BJ200" s="23" t="s">
        <v>80</v>
      </c>
      <c r="BK200" s="231">
        <f>ROUND(I200*H200,2)</f>
        <v>0</v>
      </c>
      <c r="BL200" s="23" t="s">
        <v>239</v>
      </c>
      <c r="BM200" s="23" t="s">
        <v>259</v>
      </c>
    </row>
    <row r="201" s="1" customFormat="1">
      <c r="B201" s="45"/>
      <c r="C201" s="73"/>
      <c r="D201" s="232" t="s">
        <v>153</v>
      </c>
      <c r="E201" s="73"/>
      <c r="F201" s="233" t="s">
        <v>260</v>
      </c>
      <c r="G201" s="73"/>
      <c r="H201" s="73"/>
      <c r="I201" s="190"/>
      <c r="J201" s="73"/>
      <c r="K201" s="73"/>
      <c r="L201" s="71"/>
      <c r="M201" s="234"/>
      <c r="N201" s="46"/>
      <c r="O201" s="46"/>
      <c r="P201" s="46"/>
      <c r="Q201" s="46"/>
      <c r="R201" s="46"/>
      <c r="S201" s="46"/>
      <c r="T201" s="94"/>
      <c r="AT201" s="23" t="s">
        <v>153</v>
      </c>
      <c r="AU201" s="23" t="s">
        <v>82</v>
      </c>
    </row>
    <row r="202" s="11" customFormat="1">
      <c r="B202" s="235"/>
      <c r="C202" s="236"/>
      <c r="D202" s="232" t="s">
        <v>155</v>
      </c>
      <c r="E202" s="237" t="s">
        <v>21</v>
      </c>
      <c r="F202" s="238" t="s">
        <v>261</v>
      </c>
      <c r="G202" s="236"/>
      <c r="H202" s="237" t="s">
        <v>21</v>
      </c>
      <c r="I202" s="239"/>
      <c r="J202" s="236"/>
      <c r="K202" s="236"/>
      <c r="L202" s="240"/>
      <c r="M202" s="241"/>
      <c r="N202" s="242"/>
      <c r="O202" s="242"/>
      <c r="P202" s="242"/>
      <c r="Q202" s="242"/>
      <c r="R202" s="242"/>
      <c r="S202" s="242"/>
      <c r="T202" s="243"/>
      <c r="AT202" s="244" t="s">
        <v>155</v>
      </c>
      <c r="AU202" s="244" t="s">
        <v>82</v>
      </c>
      <c r="AV202" s="11" t="s">
        <v>80</v>
      </c>
      <c r="AW202" s="11" t="s">
        <v>35</v>
      </c>
      <c r="AX202" s="11" t="s">
        <v>72</v>
      </c>
      <c r="AY202" s="244" t="s">
        <v>143</v>
      </c>
    </row>
    <row r="203" s="12" customFormat="1">
      <c r="B203" s="245"/>
      <c r="C203" s="246"/>
      <c r="D203" s="232" t="s">
        <v>155</v>
      </c>
      <c r="E203" s="247" t="s">
        <v>21</v>
      </c>
      <c r="F203" s="248" t="s">
        <v>262</v>
      </c>
      <c r="G203" s="246"/>
      <c r="H203" s="249">
        <v>98.340000000000003</v>
      </c>
      <c r="I203" s="250"/>
      <c r="J203" s="246"/>
      <c r="K203" s="246"/>
      <c r="L203" s="251"/>
      <c r="M203" s="252"/>
      <c r="N203" s="253"/>
      <c r="O203" s="253"/>
      <c r="P203" s="253"/>
      <c r="Q203" s="253"/>
      <c r="R203" s="253"/>
      <c r="S203" s="253"/>
      <c r="T203" s="254"/>
      <c r="AT203" s="255" t="s">
        <v>155</v>
      </c>
      <c r="AU203" s="255" t="s">
        <v>82</v>
      </c>
      <c r="AV203" s="12" t="s">
        <v>82</v>
      </c>
      <c r="AW203" s="12" t="s">
        <v>35</v>
      </c>
      <c r="AX203" s="12" t="s">
        <v>80</v>
      </c>
      <c r="AY203" s="255" t="s">
        <v>143</v>
      </c>
    </row>
    <row r="204" s="1" customFormat="1" ht="25.5" customHeight="1">
      <c r="B204" s="45"/>
      <c r="C204" s="220" t="s">
        <v>9</v>
      </c>
      <c r="D204" s="220" t="s">
        <v>146</v>
      </c>
      <c r="E204" s="221" t="s">
        <v>263</v>
      </c>
      <c r="F204" s="222" t="s">
        <v>264</v>
      </c>
      <c r="G204" s="223" t="s">
        <v>162</v>
      </c>
      <c r="H204" s="224">
        <v>98.340000000000003</v>
      </c>
      <c r="I204" s="225"/>
      <c r="J204" s="226">
        <f>ROUND(I204*H204,2)</f>
        <v>0</v>
      </c>
      <c r="K204" s="222" t="s">
        <v>150</v>
      </c>
      <c r="L204" s="71"/>
      <c r="M204" s="227" t="s">
        <v>21</v>
      </c>
      <c r="N204" s="228" t="s">
        <v>43</v>
      </c>
      <c r="O204" s="46"/>
      <c r="P204" s="229">
        <f>O204*H204</f>
        <v>0</v>
      </c>
      <c r="Q204" s="229">
        <v>0.040800000000000003</v>
      </c>
      <c r="R204" s="229">
        <f>Q204*H204</f>
        <v>4.0122720000000003</v>
      </c>
      <c r="S204" s="229">
        <v>0</v>
      </c>
      <c r="T204" s="230">
        <f>S204*H204</f>
        <v>0</v>
      </c>
      <c r="AR204" s="23" t="s">
        <v>151</v>
      </c>
      <c r="AT204" s="23" t="s">
        <v>146</v>
      </c>
      <c r="AU204" s="23" t="s">
        <v>82</v>
      </c>
      <c r="AY204" s="23" t="s">
        <v>143</v>
      </c>
      <c r="BE204" s="231">
        <f>IF(N204="základní",J204,0)</f>
        <v>0</v>
      </c>
      <c r="BF204" s="231">
        <f>IF(N204="snížená",J204,0)</f>
        <v>0</v>
      </c>
      <c r="BG204" s="231">
        <f>IF(N204="zákl. přenesená",J204,0)</f>
        <v>0</v>
      </c>
      <c r="BH204" s="231">
        <f>IF(N204="sníž. přenesená",J204,0)</f>
        <v>0</v>
      </c>
      <c r="BI204" s="231">
        <f>IF(N204="nulová",J204,0)</f>
        <v>0</v>
      </c>
      <c r="BJ204" s="23" t="s">
        <v>80</v>
      </c>
      <c r="BK204" s="231">
        <f>ROUND(I204*H204,2)</f>
        <v>0</v>
      </c>
      <c r="BL204" s="23" t="s">
        <v>151</v>
      </c>
      <c r="BM204" s="23" t="s">
        <v>265</v>
      </c>
    </row>
    <row r="205" s="11" customFormat="1">
      <c r="B205" s="235"/>
      <c r="C205" s="236"/>
      <c r="D205" s="232" t="s">
        <v>155</v>
      </c>
      <c r="E205" s="237" t="s">
        <v>21</v>
      </c>
      <c r="F205" s="238" t="s">
        <v>261</v>
      </c>
      <c r="G205" s="236"/>
      <c r="H205" s="237" t="s">
        <v>21</v>
      </c>
      <c r="I205" s="239"/>
      <c r="J205" s="236"/>
      <c r="K205" s="236"/>
      <c r="L205" s="240"/>
      <c r="M205" s="241"/>
      <c r="N205" s="242"/>
      <c r="O205" s="242"/>
      <c r="P205" s="242"/>
      <c r="Q205" s="242"/>
      <c r="R205" s="242"/>
      <c r="S205" s="242"/>
      <c r="T205" s="243"/>
      <c r="AT205" s="244" t="s">
        <v>155</v>
      </c>
      <c r="AU205" s="244" t="s">
        <v>82</v>
      </c>
      <c r="AV205" s="11" t="s">
        <v>80</v>
      </c>
      <c r="AW205" s="11" t="s">
        <v>35</v>
      </c>
      <c r="AX205" s="11" t="s">
        <v>72</v>
      </c>
      <c r="AY205" s="244" t="s">
        <v>143</v>
      </c>
    </row>
    <row r="206" s="12" customFormat="1">
      <c r="B206" s="245"/>
      <c r="C206" s="246"/>
      <c r="D206" s="232" t="s">
        <v>155</v>
      </c>
      <c r="E206" s="247" t="s">
        <v>21</v>
      </c>
      <c r="F206" s="248" t="s">
        <v>262</v>
      </c>
      <c r="G206" s="246"/>
      <c r="H206" s="249">
        <v>98.340000000000003</v>
      </c>
      <c r="I206" s="250"/>
      <c r="J206" s="246"/>
      <c r="K206" s="246"/>
      <c r="L206" s="251"/>
      <c r="M206" s="252"/>
      <c r="N206" s="253"/>
      <c r="O206" s="253"/>
      <c r="P206" s="253"/>
      <c r="Q206" s="253"/>
      <c r="R206" s="253"/>
      <c r="S206" s="253"/>
      <c r="T206" s="254"/>
      <c r="AT206" s="255" t="s">
        <v>155</v>
      </c>
      <c r="AU206" s="255" t="s">
        <v>82</v>
      </c>
      <c r="AV206" s="12" t="s">
        <v>82</v>
      </c>
      <c r="AW206" s="12" t="s">
        <v>35</v>
      </c>
      <c r="AX206" s="12" t="s">
        <v>80</v>
      </c>
      <c r="AY206" s="255" t="s">
        <v>143</v>
      </c>
    </row>
    <row r="207" s="10" customFormat="1" ht="29.88" customHeight="1">
      <c r="B207" s="204"/>
      <c r="C207" s="205"/>
      <c r="D207" s="206" t="s">
        <v>71</v>
      </c>
      <c r="E207" s="218" t="s">
        <v>201</v>
      </c>
      <c r="F207" s="218" t="s">
        <v>266</v>
      </c>
      <c r="G207" s="205"/>
      <c r="H207" s="205"/>
      <c r="I207" s="208"/>
      <c r="J207" s="219">
        <f>BK207</f>
        <v>0</v>
      </c>
      <c r="K207" s="205"/>
      <c r="L207" s="210"/>
      <c r="M207" s="211"/>
      <c r="N207" s="212"/>
      <c r="O207" s="212"/>
      <c r="P207" s="213">
        <f>SUM(P208:P281)</f>
        <v>0</v>
      </c>
      <c r="Q207" s="212"/>
      <c r="R207" s="213">
        <f>SUM(R208:R281)</f>
        <v>0.066222500000000004</v>
      </c>
      <c r="S207" s="212"/>
      <c r="T207" s="214">
        <f>SUM(T208:T281)</f>
        <v>12.215110000000001</v>
      </c>
      <c r="AR207" s="215" t="s">
        <v>80</v>
      </c>
      <c r="AT207" s="216" t="s">
        <v>71</v>
      </c>
      <c r="AU207" s="216" t="s">
        <v>80</v>
      </c>
      <c r="AY207" s="215" t="s">
        <v>143</v>
      </c>
      <c r="BK207" s="217">
        <f>SUM(BK208:BK281)</f>
        <v>0</v>
      </c>
    </row>
    <row r="208" s="1" customFormat="1" ht="25.5" customHeight="1">
      <c r="B208" s="45"/>
      <c r="C208" s="220" t="s">
        <v>267</v>
      </c>
      <c r="D208" s="220" t="s">
        <v>146</v>
      </c>
      <c r="E208" s="221" t="s">
        <v>268</v>
      </c>
      <c r="F208" s="222" t="s">
        <v>269</v>
      </c>
      <c r="G208" s="223" t="s">
        <v>162</v>
      </c>
      <c r="H208" s="224">
        <v>104.89</v>
      </c>
      <c r="I208" s="225"/>
      <c r="J208" s="226">
        <f>ROUND(I208*H208,2)</f>
        <v>0</v>
      </c>
      <c r="K208" s="222" t="s">
        <v>150</v>
      </c>
      <c r="L208" s="71"/>
      <c r="M208" s="227" t="s">
        <v>21</v>
      </c>
      <c r="N208" s="228" t="s">
        <v>43</v>
      </c>
      <c r="O208" s="46"/>
      <c r="P208" s="229">
        <f>O208*H208</f>
        <v>0</v>
      </c>
      <c r="Q208" s="229">
        <v>0.00021000000000000001</v>
      </c>
      <c r="R208" s="229">
        <f>Q208*H208</f>
        <v>0.022026900000000002</v>
      </c>
      <c r="S208" s="229">
        <v>0</v>
      </c>
      <c r="T208" s="230">
        <f>S208*H208</f>
        <v>0</v>
      </c>
      <c r="AR208" s="23" t="s">
        <v>151</v>
      </c>
      <c r="AT208" s="23" t="s">
        <v>146</v>
      </c>
      <c r="AU208" s="23" t="s">
        <v>82</v>
      </c>
      <c r="AY208" s="23" t="s">
        <v>143</v>
      </c>
      <c r="BE208" s="231">
        <f>IF(N208="základní",J208,0)</f>
        <v>0</v>
      </c>
      <c r="BF208" s="231">
        <f>IF(N208="snížená",J208,0)</f>
        <v>0</v>
      </c>
      <c r="BG208" s="231">
        <f>IF(N208="zákl. přenesená",J208,0)</f>
        <v>0</v>
      </c>
      <c r="BH208" s="231">
        <f>IF(N208="sníž. přenesená",J208,0)</f>
        <v>0</v>
      </c>
      <c r="BI208" s="231">
        <f>IF(N208="nulová",J208,0)</f>
        <v>0</v>
      </c>
      <c r="BJ208" s="23" t="s">
        <v>80</v>
      </c>
      <c r="BK208" s="231">
        <f>ROUND(I208*H208,2)</f>
        <v>0</v>
      </c>
      <c r="BL208" s="23" t="s">
        <v>151</v>
      </c>
      <c r="BM208" s="23" t="s">
        <v>270</v>
      </c>
    </row>
    <row r="209" s="1" customFormat="1">
      <c r="B209" s="45"/>
      <c r="C209" s="73"/>
      <c r="D209" s="232" t="s">
        <v>153</v>
      </c>
      <c r="E209" s="73"/>
      <c r="F209" s="233" t="s">
        <v>271</v>
      </c>
      <c r="G209" s="73"/>
      <c r="H209" s="73"/>
      <c r="I209" s="190"/>
      <c r="J209" s="73"/>
      <c r="K209" s="73"/>
      <c r="L209" s="71"/>
      <c r="M209" s="234"/>
      <c r="N209" s="46"/>
      <c r="O209" s="46"/>
      <c r="P209" s="46"/>
      <c r="Q209" s="46"/>
      <c r="R209" s="46"/>
      <c r="S209" s="46"/>
      <c r="T209" s="94"/>
      <c r="AT209" s="23" t="s">
        <v>153</v>
      </c>
      <c r="AU209" s="23" t="s">
        <v>82</v>
      </c>
    </row>
    <row r="210" s="12" customFormat="1">
      <c r="B210" s="245"/>
      <c r="C210" s="246"/>
      <c r="D210" s="232" t="s">
        <v>155</v>
      </c>
      <c r="E210" s="247" t="s">
        <v>21</v>
      </c>
      <c r="F210" s="248" t="s">
        <v>272</v>
      </c>
      <c r="G210" s="246"/>
      <c r="H210" s="249">
        <v>104.89</v>
      </c>
      <c r="I210" s="250"/>
      <c r="J210" s="246"/>
      <c r="K210" s="246"/>
      <c r="L210" s="251"/>
      <c r="M210" s="252"/>
      <c r="N210" s="253"/>
      <c r="O210" s="253"/>
      <c r="P210" s="253"/>
      <c r="Q210" s="253"/>
      <c r="R210" s="253"/>
      <c r="S210" s="253"/>
      <c r="T210" s="254"/>
      <c r="AT210" s="255" t="s">
        <v>155</v>
      </c>
      <c r="AU210" s="255" t="s">
        <v>82</v>
      </c>
      <c r="AV210" s="12" t="s">
        <v>82</v>
      </c>
      <c r="AW210" s="12" t="s">
        <v>35</v>
      </c>
      <c r="AX210" s="12" t="s">
        <v>80</v>
      </c>
      <c r="AY210" s="255" t="s">
        <v>143</v>
      </c>
    </row>
    <row r="211" s="1" customFormat="1" ht="76.5" customHeight="1">
      <c r="B211" s="45"/>
      <c r="C211" s="220" t="s">
        <v>273</v>
      </c>
      <c r="D211" s="220" t="s">
        <v>146</v>
      </c>
      <c r="E211" s="221" t="s">
        <v>274</v>
      </c>
      <c r="F211" s="222" t="s">
        <v>275</v>
      </c>
      <c r="G211" s="223" t="s">
        <v>162</v>
      </c>
      <c r="H211" s="224">
        <v>104.89</v>
      </c>
      <c r="I211" s="225"/>
      <c r="J211" s="226">
        <f>ROUND(I211*H211,2)</f>
        <v>0</v>
      </c>
      <c r="K211" s="222" t="s">
        <v>150</v>
      </c>
      <c r="L211" s="71"/>
      <c r="M211" s="227" t="s">
        <v>21</v>
      </c>
      <c r="N211" s="228" t="s">
        <v>43</v>
      </c>
      <c r="O211" s="46"/>
      <c r="P211" s="229">
        <f>O211*H211</f>
        <v>0</v>
      </c>
      <c r="Q211" s="229">
        <v>4.0000000000000003E-05</v>
      </c>
      <c r="R211" s="229">
        <f>Q211*H211</f>
        <v>0.0041956000000000007</v>
      </c>
      <c r="S211" s="229">
        <v>0</v>
      </c>
      <c r="T211" s="230">
        <f>S211*H211</f>
        <v>0</v>
      </c>
      <c r="AR211" s="23" t="s">
        <v>151</v>
      </c>
      <c r="AT211" s="23" t="s">
        <v>146</v>
      </c>
      <c r="AU211" s="23" t="s">
        <v>82</v>
      </c>
      <c r="AY211" s="23" t="s">
        <v>143</v>
      </c>
      <c r="BE211" s="231">
        <f>IF(N211="základní",J211,0)</f>
        <v>0</v>
      </c>
      <c r="BF211" s="231">
        <f>IF(N211="snížená",J211,0)</f>
        <v>0</v>
      </c>
      <c r="BG211" s="231">
        <f>IF(N211="zákl. přenesená",J211,0)</f>
        <v>0</v>
      </c>
      <c r="BH211" s="231">
        <f>IF(N211="sníž. přenesená",J211,0)</f>
        <v>0</v>
      </c>
      <c r="BI211" s="231">
        <f>IF(N211="nulová",J211,0)</f>
        <v>0</v>
      </c>
      <c r="BJ211" s="23" t="s">
        <v>80</v>
      </c>
      <c r="BK211" s="231">
        <f>ROUND(I211*H211,2)</f>
        <v>0</v>
      </c>
      <c r="BL211" s="23" t="s">
        <v>151</v>
      </c>
      <c r="BM211" s="23" t="s">
        <v>276</v>
      </c>
    </row>
    <row r="212" s="1" customFormat="1">
      <c r="B212" s="45"/>
      <c r="C212" s="73"/>
      <c r="D212" s="232" t="s">
        <v>153</v>
      </c>
      <c r="E212" s="73"/>
      <c r="F212" s="233" t="s">
        <v>277</v>
      </c>
      <c r="G212" s="73"/>
      <c r="H212" s="73"/>
      <c r="I212" s="190"/>
      <c r="J212" s="73"/>
      <c r="K212" s="73"/>
      <c r="L212" s="71"/>
      <c r="M212" s="234"/>
      <c r="N212" s="46"/>
      <c r="O212" s="46"/>
      <c r="P212" s="46"/>
      <c r="Q212" s="46"/>
      <c r="R212" s="46"/>
      <c r="S212" s="46"/>
      <c r="T212" s="94"/>
      <c r="AT212" s="23" t="s">
        <v>153</v>
      </c>
      <c r="AU212" s="23" t="s">
        <v>82</v>
      </c>
    </row>
    <row r="213" s="12" customFormat="1">
      <c r="B213" s="245"/>
      <c r="C213" s="246"/>
      <c r="D213" s="232" t="s">
        <v>155</v>
      </c>
      <c r="E213" s="247" t="s">
        <v>21</v>
      </c>
      <c r="F213" s="248" t="s">
        <v>272</v>
      </c>
      <c r="G213" s="246"/>
      <c r="H213" s="249">
        <v>104.89</v>
      </c>
      <c r="I213" s="250"/>
      <c r="J213" s="246"/>
      <c r="K213" s="246"/>
      <c r="L213" s="251"/>
      <c r="M213" s="252"/>
      <c r="N213" s="253"/>
      <c r="O213" s="253"/>
      <c r="P213" s="253"/>
      <c r="Q213" s="253"/>
      <c r="R213" s="253"/>
      <c r="S213" s="253"/>
      <c r="T213" s="254"/>
      <c r="AT213" s="255" t="s">
        <v>155</v>
      </c>
      <c r="AU213" s="255" t="s">
        <v>82</v>
      </c>
      <c r="AV213" s="12" t="s">
        <v>82</v>
      </c>
      <c r="AW213" s="12" t="s">
        <v>35</v>
      </c>
      <c r="AX213" s="12" t="s">
        <v>80</v>
      </c>
      <c r="AY213" s="255" t="s">
        <v>143</v>
      </c>
    </row>
    <row r="214" s="1" customFormat="1" ht="25.5" customHeight="1">
      <c r="B214" s="45"/>
      <c r="C214" s="220" t="s">
        <v>278</v>
      </c>
      <c r="D214" s="220" t="s">
        <v>146</v>
      </c>
      <c r="E214" s="221" t="s">
        <v>279</v>
      </c>
      <c r="F214" s="222" t="s">
        <v>280</v>
      </c>
      <c r="G214" s="223" t="s">
        <v>162</v>
      </c>
      <c r="H214" s="224">
        <v>1.9339999999999999</v>
      </c>
      <c r="I214" s="225"/>
      <c r="J214" s="226">
        <f>ROUND(I214*H214,2)</f>
        <v>0</v>
      </c>
      <c r="K214" s="222" t="s">
        <v>150</v>
      </c>
      <c r="L214" s="71"/>
      <c r="M214" s="227" t="s">
        <v>21</v>
      </c>
      <c r="N214" s="228" t="s">
        <v>43</v>
      </c>
      <c r="O214" s="46"/>
      <c r="P214" s="229">
        <f>O214*H214</f>
        <v>0</v>
      </c>
      <c r="Q214" s="229">
        <v>0</v>
      </c>
      <c r="R214" s="229">
        <f>Q214*H214</f>
        <v>0</v>
      </c>
      <c r="S214" s="229">
        <v>0.13100000000000001</v>
      </c>
      <c r="T214" s="230">
        <f>S214*H214</f>
        <v>0.25335400000000002</v>
      </c>
      <c r="AR214" s="23" t="s">
        <v>151</v>
      </c>
      <c r="AT214" s="23" t="s">
        <v>146</v>
      </c>
      <c r="AU214" s="23" t="s">
        <v>82</v>
      </c>
      <c r="AY214" s="23" t="s">
        <v>143</v>
      </c>
      <c r="BE214" s="231">
        <f>IF(N214="základní",J214,0)</f>
        <v>0</v>
      </c>
      <c r="BF214" s="231">
        <f>IF(N214="snížená",J214,0)</f>
        <v>0</v>
      </c>
      <c r="BG214" s="231">
        <f>IF(N214="zákl. přenesená",J214,0)</f>
        <v>0</v>
      </c>
      <c r="BH214" s="231">
        <f>IF(N214="sníž. přenesená",J214,0)</f>
        <v>0</v>
      </c>
      <c r="BI214" s="231">
        <f>IF(N214="nulová",J214,0)</f>
        <v>0</v>
      </c>
      <c r="BJ214" s="23" t="s">
        <v>80</v>
      </c>
      <c r="BK214" s="231">
        <f>ROUND(I214*H214,2)</f>
        <v>0</v>
      </c>
      <c r="BL214" s="23" t="s">
        <v>151</v>
      </c>
      <c r="BM214" s="23" t="s">
        <v>281</v>
      </c>
    </row>
    <row r="215" s="11" customFormat="1">
      <c r="B215" s="235"/>
      <c r="C215" s="236"/>
      <c r="D215" s="232" t="s">
        <v>155</v>
      </c>
      <c r="E215" s="237" t="s">
        <v>21</v>
      </c>
      <c r="F215" s="238" t="s">
        <v>282</v>
      </c>
      <c r="G215" s="236"/>
      <c r="H215" s="237" t="s">
        <v>21</v>
      </c>
      <c r="I215" s="239"/>
      <c r="J215" s="236"/>
      <c r="K215" s="236"/>
      <c r="L215" s="240"/>
      <c r="M215" s="241"/>
      <c r="N215" s="242"/>
      <c r="O215" s="242"/>
      <c r="P215" s="242"/>
      <c r="Q215" s="242"/>
      <c r="R215" s="242"/>
      <c r="S215" s="242"/>
      <c r="T215" s="243"/>
      <c r="AT215" s="244" t="s">
        <v>155</v>
      </c>
      <c r="AU215" s="244" t="s">
        <v>82</v>
      </c>
      <c r="AV215" s="11" t="s">
        <v>80</v>
      </c>
      <c r="AW215" s="11" t="s">
        <v>35</v>
      </c>
      <c r="AX215" s="11" t="s">
        <v>72</v>
      </c>
      <c r="AY215" s="244" t="s">
        <v>143</v>
      </c>
    </row>
    <row r="216" s="12" customFormat="1">
      <c r="B216" s="245"/>
      <c r="C216" s="246"/>
      <c r="D216" s="232" t="s">
        <v>155</v>
      </c>
      <c r="E216" s="247" t="s">
        <v>21</v>
      </c>
      <c r="F216" s="248" t="s">
        <v>283</v>
      </c>
      <c r="G216" s="246"/>
      <c r="H216" s="249">
        <v>1.3340000000000001</v>
      </c>
      <c r="I216" s="250"/>
      <c r="J216" s="246"/>
      <c r="K216" s="246"/>
      <c r="L216" s="251"/>
      <c r="M216" s="252"/>
      <c r="N216" s="253"/>
      <c r="O216" s="253"/>
      <c r="P216" s="253"/>
      <c r="Q216" s="253"/>
      <c r="R216" s="253"/>
      <c r="S216" s="253"/>
      <c r="T216" s="254"/>
      <c r="AT216" s="255" t="s">
        <v>155</v>
      </c>
      <c r="AU216" s="255" t="s">
        <v>82</v>
      </c>
      <c r="AV216" s="12" t="s">
        <v>82</v>
      </c>
      <c r="AW216" s="12" t="s">
        <v>35</v>
      </c>
      <c r="AX216" s="12" t="s">
        <v>72</v>
      </c>
      <c r="AY216" s="255" t="s">
        <v>143</v>
      </c>
    </row>
    <row r="217" s="12" customFormat="1">
      <c r="B217" s="245"/>
      <c r="C217" s="246"/>
      <c r="D217" s="232" t="s">
        <v>155</v>
      </c>
      <c r="E217" s="247" t="s">
        <v>21</v>
      </c>
      <c r="F217" s="248" t="s">
        <v>284</v>
      </c>
      <c r="G217" s="246"/>
      <c r="H217" s="249">
        <v>0.59999999999999998</v>
      </c>
      <c r="I217" s="250"/>
      <c r="J217" s="246"/>
      <c r="K217" s="246"/>
      <c r="L217" s="251"/>
      <c r="M217" s="252"/>
      <c r="N217" s="253"/>
      <c r="O217" s="253"/>
      <c r="P217" s="253"/>
      <c r="Q217" s="253"/>
      <c r="R217" s="253"/>
      <c r="S217" s="253"/>
      <c r="T217" s="254"/>
      <c r="AT217" s="255" t="s">
        <v>155</v>
      </c>
      <c r="AU217" s="255" t="s">
        <v>82</v>
      </c>
      <c r="AV217" s="12" t="s">
        <v>82</v>
      </c>
      <c r="AW217" s="12" t="s">
        <v>35</v>
      </c>
      <c r="AX217" s="12" t="s">
        <v>72</v>
      </c>
      <c r="AY217" s="255" t="s">
        <v>143</v>
      </c>
    </row>
    <row r="218" s="13" customFormat="1">
      <c r="B218" s="256"/>
      <c r="C218" s="257"/>
      <c r="D218" s="232" t="s">
        <v>155</v>
      </c>
      <c r="E218" s="258" t="s">
        <v>21</v>
      </c>
      <c r="F218" s="259" t="s">
        <v>167</v>
      </c>
      <c r="G218" s="257"/>
      <c r="H218" s="260">
        <v>1.9339999999999999</v>
      </c>
      <c r="I218" s="261"/>
      <c r="J218" s="257"/>
      <c r="K218" s="257"/>
      <c r="L218" s="262"/>
      <c r="M218" s="263"/>
      <c r="N218" s="264"/>
      <c r="O218" s="264"/>
      <c r="P218" s="264"/>
      <c r="Q218" s="264"/>
      <c r="R218" s="264"/>
      <c r="S218" s="264"/>
      <c r="T218" s="265"/>
      <c r="AT218" s="266" t="s">
        <v>155</v>
      </c>
      <c r="AU218" s="266" t="s">
        <v>82</v>
      </c>
      <c r="AV218" s="13" t="s">
        <v>151</v>
      </c>
      <c r="AW218" s="13" t="s">
        <v>35</v>
      </c>
      <c r="AX218" s="13" t="s">
        <v>80</v>
      </c>
      <c r="AY218" s="266" t="s">
        <v>143</v>
      </c>
    </row>
    <row r="219" s="1" customFormat="1" ht="25.5" customHeight="1">
      <c r="B219" s="45"/>
      <c r="C219" s="220" t="s">
        <v>285</v>
      </c>
      <c r="D219" s="220" t="s">
        <v>146</v>
      </c>
      <c r="E219" s="221" t="s">
        <v>286</v>
      </c>
      <c r="F219" s="222" t="s">
        <v>287</v>
      </c>
      <c r="G219" s="223" t="s">
        <v>162</v>
      </c>
      <c r="H219" s="224">
        <v>6.1120000000000001</v>
      </c>
      <c r="I219" s="225"/>
      <c r="J219" s="226">
        <f>ROUND(I219*H219,2)</f>
        <v>0</v>
      </c>
      <c r="K219" s="222" t="s">
        <v>150</v>
      </c>
      <c r="L219" s="71"/>
      <c r="M219" s="227" t="s">
        <v>21</v>
      </c>
      <c r="N219" s="228" t="s">
        <v>43</v>
      </c>
      <c r="O219" s="46"/>
      <c r="P219" s="229">
        <f>O219*H219</f>
        <v>0</v>
      </c>
      <c r="Q219" s="229">
        <v>0</v>
      </c>
      <c r="R219" s="229">
        <f>Q219*H219</f>
        <v>0</v>
      </c>
      <c r="S219" s="229">
        <v>0.26100000000000001</v>
      </c>
      <c r="T219" s="230">
        <f>S219*H219</f>
        <v>1.595232</v>
      </c>
      <c r="AR219" s="23" t="s">
        <v>151</v>
      </c>
      <c r="AT219" s="23" t="s">
        <v>146</v>
      </c>
      <c r="AU219" s="23" t="s">
        <v>82</v>
      </c>
      <c r="AY219" s="23" t="s">
        <v>143</v>
      </c>
      <c r="BE219" s="231">
        <f>IF(N219="základní",J219,0)</f>
        <v>0</v>
      </c>
      <c r="BF219" s="231">
        <f>IF(N219="snížená",J219,0)</f>
        <v>0</v>
      </c>
      <c r="BG219" s="231">
        <f>IF(N219="zákl. přenesená",J219,0)</f>
        <v>0</v>
      </c>
      <c r="BH219" s="231">
        <f>IF(N219="sníž. přenesená",J219,0)</f>
        <v>0</v>
      </c>
      <c r="BI219" s="231">
        <f>IF(N219="nulová",J219,0)</f>
        <v>0</v>
      </c>
      <c r="BJ219" s="23" t="s">
        <v>80</v>
      </c>
      <c r="BK219" s="231">
        <f>ROUND(I219*H219,2)</f>
        <v>0</v>
      </c>
      <c r="BL219" s="23" t="s">
        <v>151</v>
      </c>
      <c r="BM219" s="23" t="s">
        <v>288</v>
      </c>
    </row>
    <row r="220" s="11" customFormat="1">
      <c r="B220" s="235"/>
      <c r="C220" s="236"/>
      <c r="D220" s="232" t="s">
        <v>155</v>
      </c>
      <c r="E220" s="237" t="s">
        <v>21</v>
      </c>
      <c r="F220" s="238" t="s">
        <v>282</v>
      </c>
      <c r="G220" s="236"/>
      <c r="H220" s="237" t="s">
        <v>21</v>
      </c>
      <c r="I220" s="239"/>
      <c r="J220" s="236"/>
      <c r="K220" s="236"/>
      <c r="L220" s="240"/>
      <c r="M220" s="241"/>
      <c r="N220" s="242"/>
      <c r="O220" s="242"/>
      <c r="P220" s="242"/>
      <c r="Q220" s="242"/>
      <c r="R220" s="242"/>
      <c r="S220" s="242"/>
      <c r="T220" s="243"/>
      <c r="AT220" s="244" t="s">
        <v>155</v>
      </c>
      <c r="AU220" s="244" t="s">
        <v>82</v>
      </c>
      <c r="AV220" s="11" t="s">
        <v>80</v>
      </c>
      <c r="AW220" s="11" t="s">
        <v>35</v>
      </c>
      <c r="AX220" s="11" t="s">
        <v>72</v>
      </c>
      <c r="AY220" s="244" t="s">
        <v>143</v>
      </c>
    </row>
    <row r="221" s="12" customFormat="1">
      <c r="B221" s="245"/>
      <c r="C221" s="246"/>
      <c r="D221" s="232" t="s">
        <v>155</v>
      </c>
      <c r="E221" s="247" t="s">
        <v>21</v>
      </c>
      <c r="F221" s="248" t="s">
        <v>289</v>
      </c>
      <c r="G221" s="246"/>
      <c r="H221" s="249">
        <v>0.83099999999999996</v>
      </c>
      <c r="I221" s="250"/>
      <c r="J221" s="246"/>
      <c r="K221" s="246"/>
      <c r="L221" s="251"/>
      <c r="M221" s="252"/>
      <c r="N221" s="253"/>
      <c r="O221" s="253"/>
      <c r="P221" s="253"/>
      <c r="Q221" s="253"/>
      <c r="R221" s="253"/>
      <c r="S221" s="253"/>
      <c r="T221" s="254"/>
      <c r="AT221" s="255" t="s">
        <v>155</v>
      </c>
      <c r="AU221" s="255" t="s">
        <v>82</v>
      </c>
      <c r="AV221" s="12" t="s">
        <v>82</v>
      </c>
      <c r="AW221" s="12" t="s">
        <v>35</v>
      </c>
      <c r="AX221" s="12" t="s">
        <v>72</v>
      </c>
      <c r="AY221" s="255" t="s">
        <v>143</v>
      </c>
    </row>
    <row r="222" s="12" customFormat="1">
      <c r="B222" s="245"/>
      <c r="C222" s="246"/>
      <c r="D222" s="232" t="s">
        <v>155</v>
      </c>
      <c r="E222" s="247" t="s">
        <v>21</v>
      </c>
      <c r="F222" s="248" t="s">
        <v>290</v>
      </c>
      <c r="G222" s="246"/>
      <c r="H222" s="249">
        <v>0.91300000000000003</v>
      </c>
      <c r="I222" s="250"/>
      <c r="J222" s="246"/>
      <c r="K222" s="246"/>
      <c r="L222" s="251"/>
      <c r="M222" s="252"/>
      <c r="N222" s="253"/>
      <c r="O222" s="253"/>
      <c r="P222" s="253"/>
      <c r="Q222" s="253"/>
      <c r="R222" s="253"/>
      <c r="S222" s="253"/>
      <c r="T222" s="254"/>
      <c r="AT222" s="255" t="s">
        <v>155</v>
      </c>
      <c r="AU222" s="255" t="s">
        <v>82</v>
      </c>
      <c r="AV222" s="12" t="s">
        <v>82</v>
      </c>
      <c r="AW222" s="12" t="s">
        <v>35</v>
      </c>
      <c r="AX222" s="12" t="s">
        <v>72</v>
      </c>
      <c r="AY222" s="255" t="s">
        <v>143</v>
      </c>
    </row>
    <row r="223" s="12" customFormat="1">
      <c r="B223" s="245"/>
      <c r="C223" s="246"/>
      <c r="D223" s="232" t="s">
        <v>155</v>
      </c>
      <c r="E223" s="247" t="s">
        <v>21</v>
      </c>
      <c r="F223" s="248" t="s">
        <v>291</v>
      </c>
      <c r="G223" s="246"/>
      <c r="H223" s="249">
        <v>0.98999999999999999</v>
      </c>
      <c r="I223" s="250"/>
      <c r="J223" s="246"/>
      <c r="K223" s="246"/>
      <c r="L223" s="251"/>
      <c r="M223" s="252"/>
      <c r="N223" s="253"/>
      <c r="O223" s="253"/>
      <c r="P223" s="253"/>
      <c r="Q223" s="253"/>
      <c r="R223" s="253"/>
      <c r="S223" s="253"/>
      <c r="T223" s="254"/>
      <c r="AT223" s="255" t="s">
        <v>155</v>
      </c>
      <c r="AU223" s="255" t="s">
        <v>82</v>
      </c>
      <c r="AV223" s="12" t="s">
        <v>82</v>
      </c>
      <c r="AW223" s="12" t="s">
        <v>35</v>
      </c>
      <c r="AX223" s="12" t="s">
        <v>72</v>
      </c>
      <c r="AY223" s="255" t="s">
        <v>143</v>
      </c>
    </row>
    <row r="224" s="12" customFormat="1">
      <c r="B224" s="245"/>
      <c r="C224" s="246"/>
      <c r="D224" s="232" t="s">
        <v>155</v>
      </c>
      <c r="E224" s="247" t="s">
        <v>21</v>
      </c>
      <c r="F224" s="248" t="s">
        <v>292</v>
      </c>
      <c r="G224" s="246"/>
      <c r="H224" s="249">
        <v>3.3780000000000001</v>
      </c>
      <c r="I224" s="250"/>
      <c r="J224" s="246"/>
      <c r="K224" s="246"/>
      <c r="L224" s="251"/>
      <c r="M224" s="252"/>
      <c r="N224" s="253"/>
      <c r="O224" s="253"/>
      <c r="P224" s="253"/>
      <c r="Q224" s="253"/>
      <c r="R224" s="253"/>
      <c r="S224" s="253"/>
      <c r="T224" s="254"/>
      <c r="AT224" s="255" t="s">
        <v>155</v>
      </c>
      <c r="AU224" s="255" t="s">
        <v>82</v>
      </c>
      <c r="AV224" s="12" t="s">
        <v>82</v>
      </c>
      <c r="AW224" s="12" t="s">
        <v>35</v>
      </c>
      <c r="AX224" s="12" t="s">
        <v>72</v>
      </c>
      <c r="AY224" s="255" t="s">
        <v>143</v>
      </c>
    </row>
    <row r="225" s="13" customFormat="1">
      <c r="B225" s="256"/>
      <c r="C225" s="257"/>
      <c r="D225" s="232" t="s">
        <v>155</v>
      </c>
      <c r="E225" s="258" t="s">
        <v>21</v>
      </c>
      <c r="F225" s="259" t="s">
        <v>167</v>
      </c>
      <c r="G225" s="257"/>
      <c r="H225" s="260">
        <v>6.1120000000000001</v>
      </c>
      <c r="I225" s="261"/>
      <c r="J225" s="257"/>
      <c r="K225" s="257"/>
      <c r="L225" s="262"/>
      <c r="M225" s="263"/>
      <c r="N225" s="264"/>
      <c r="O225" s="264"/>
      <c r="P225" s="264"/>
      <c r="Q225" s="264"/>
      <c r="R225" s="264"/>
      <c r="S225" s="264"/>
      <c r="T225" s="265"/>
      <c r="AT225" s="266" t="s">
        <v>155</v>
      </c>
      <c r="AU225" s="266" t="s">
        <v>82</v>
      </c>
      <c r="AV225" s="13" t="s">
        <v>151</v>
      </c>
      <c r="AW225" s="13" t="s">
        <v>35</v>
      </c>
      <c r="AX225" s="13" t="s">
        <v>80</v>
      </c>
      <c r="AY225" s="266" t="s">
        <v>143</v>
      </c>
    </row>
    <row r="226" s="1" customFormat="1" ht="38.25" customHeight="1">
      <c r="B226" s="45"/>
      <c r="C226" s="220" t="s">
        <v>293</v>
      </c>
      <c r="D226" s="220" t="s">
        <v>146</v>
      </c>
      <c r="E226" s="221" t="s">
        <v>294</v>
      </c>
      <c r="F226" s="222" t="s">
        <v>295</v>
      </c>
      <c r="G226" s="223" t="s">
        <v>296</v>
      </c>
      <c r="H226" s="224">
        <v>2.5470000000000002</v>
      </c>
      <c r="I226" s="225"/>
      <c r="J226" s="226">
        <f>ROUND(I226*H226,2)</f>
        <v>0</v>
      </c>
      <c r="K226" s="222" t="s">
        <v>150</v>
      </c>
      <c r="L226" s="71"/>
      <c r="M226" s="227" t="s">
        <v>21</v>
      </c>
      <c r="N226" s="228" t="s">
        <v>43</v>
      </c>
      <c r="O226" s="46"/>
      <c r="P226" s="229">
        <f>O226*H226</f>
        <v>0</v>
      </c>
      <c r="Q226" s="229">
        <v>0</v>
      </c>
      <c r="R226" s="229">
        <f>Q226*H226</f>
        <v>0</v>
      </c>
      <c r="S226" s="229">
        <v>1.8</v>
      </c>
      <c r="T226" s="230">
        <f>S226*H226</f>
        <v>4.5846</v>
      </c>
      <c r="AR226" s="23" t="s">
        <v>151</v>
      </c>
      <c r="AT226" s="23" t="s">
        <v>146</v>
      </c>
      <c r="AU226" s="23" t="s">
        <v>82</v>
      </c>
      <c r="AY226" s="23" t="s">
        <v>143</v>
      </c>
      <c r="BE226" s="231">
        <f>IF(N226="základní",J226,0)</f>
        <v>0</v>
      </c>
      <c r="BF226" s="231">
        <f>IF(N226="snížená",J226,0)</f>
        <v>0</v>
      </c>
      <c r="BG226" s="231">
        <f>IF(N226="zákl. přenesená",J226,0)</f>
        <v>0</v>
      </c>
      <c r="BH226" s="231">
        <f>IF(N226="sníž. přenesená",J226,0)</f>
        <v>0</v>
      </c>
      <c r="BI226" s="231">
        <f>IF(N226="nulová",J226,0)</f>
        <v>0</v>
      </c>
      <c r="BJ226" s="23" t="s">
        <v>80</v>
      </c>
      <c r="BK226" s="231">
        <f>ROUND(I226*H226,2)</f>
        <v>0</v>
      </c>
      <c r="BL226" s="23" t="s">
        <v>151</v>
      </c>
      <c r="BM226" s="23" t="s">
        <v>297</v>
      </c>
    </row>
    <row r="227" s="1" customFormat="1">
      <c r="B227" s="45"/>
      <c r="C227" s="73"/>
      <c r="D227" s="232" t="s">
        <v>153</v>
      </c>
      <c r="E227" s="73"/>
      <c r="F227" s="233" t="s">
        <v>298</v>
      </c>
      <c r="G227" s="73"/>
      <c r="H227" s="73"/>
      <c r="I227" s="190"/>
      <c r="J227" s="73"/>
      <c r="K227" s="73"/>
      <c r="L227" s="71"/>
      <c r="M227" s="234"/>
      <c r="N227" s="46"/>
      <c r="O227" s="46"/>
      <c r="P227" s="46"/>
      <c r="Q227" s="46"/>
      <c r="R227" s="46"/>
      <c r="S227" s="46"/>
      <c r="T227" s="94"/>
      <c r="AT227" s="23" t="s">
        <v>153</v>
      </c>
      <c r="AU227" s="23" t="s">
        <v>82</v>
      </c>
    </row>
    <row r="228" s="11" customFormat="1">
      <c r="B228" s="235"/>
      <c r="C228" s="236"/>
      <c r="D228" s="232" t="s">
        <v>155</v>
      </c>
      <c r="E228" s="237" t="s">
        <v>21</v>
      </c>
      <c r="F228" s="238" t="s">
        <v>282</v>
      </c>
      <c r="G228" s="236"/>
      <c r="H228" s="237" t="s">
        <v>21</v>
      </c>
      <c r="I228" s="239"/>
      <c r="J228" s="236"/>
      <c r="K228" s="236"/>
      <c r="L228" s="240"/>
      <c r="M228" s="241"/>
      <c r="N228" s="242"/>
      <c r="O228" s="242"/>
      <c r="P228" s="242"/>
      <c r="Q228" s="242"/>
      <c r="R228" s="242"/>
      <c r="S228" s="242"/>
      <c r="T228" s="243"/>
      <c r="AT228" s="244" t="s">
        <v>155</v>
      </c>
      <c r="AU228" s="244" t="s">
        <v>82</v>
      </c>
      <c r="AV228" s="11" t="s">
        <v>80</v>
      </c>
      <c r="AW228" s="11" t="s">
        <v>35</v>
      </c>
      <c r="AX228" s="11" t="s">
        <v>72</v>
      </c>
      <c r="AY228" s="244" t="s">
        <v>143</v>
      </c>
    </row>
    <row r="229" s="12" customFormat="1">
      <c r="B229" s="245"/>
      <c r="C229" s="246"/>
      <c r="D229" s="232" t="s">
        <v>155</v>
      </c>
      <c r="E229" s="247" t="s">
        <v>21</v>
      </c>
      <c r="F229" s="248" t="s">
        <v>299</v>
      </c>
      <c r="G229" s="246"/>
      <c r="H229" s="249">
        <v>6.3949999999999996</v>
      </c>
      <c r="I229" s="250"/>
      <c r="J229" s="246"/>
      <c r="K229" s="246"/>
      <c r="L229" s="251"/>
      <c r="M229" s="252"/>
      <c r="N229" s="253"/>
      <c r="O229" s="253"/>
      <c r="P229" s="253"/>
      <c r="Q229" s="253"/>
      <c r="R229" s="253"/>
      <c r="S229" s="253"/>
      <c r="T229" s="254"/>
      <c r="AT229" s="255" t="s">
        <v>155</v>
      </c>
      <c r="AU229" s="255" t="s">
        <v>82</v>
      </c>
      <c r="AV229" s="12" t="s">
        <v>82</v>
      </c>
      <c r="AW229" s="12" t="s">
        <v>35</v>
      </c>
      <c r="AX229" s="12" t="s">
        <v>72</v>
      </c>
      <c r="AY229" s="255" t="s">
        <v>143</v>
      </c>
    </row>
    <row r="230" s="12" customFormat="1">
      <c r="B230" s="245"/>
      <c r="C230" s="246"/>
      <c r="D230" s="232" t="s">
        <v>155</v>
      </c>
      <c r="E230" s="247" t="s">
        <v>21</v>
      </c>
      <c r="F230" s="248" t="s">
        <v>300</v>
      </c>
      <c r="G230" s="246"/>
      <c r="H230" s="249">
        <v>-1.5389999999999999</v>
      </c>
      <c r="I230" s="250"/>
      <c r="J230" s="246"/>
      <c r="K230" s="246"/>
      <c r="L230" s="251"/>
      <c r="M230" s="252"/>
      <c r="N230" s="253"/>
      <c r="O230" s="253"/>
      <c r="P230" s="253"/>
      <c r="Q230" s="253"/>
      <c r="R230" s="253"/>
      <c r="S230" s="253"/>
      <c r="T230" s="254"/>
      <c r="AT230" s="255" t="s">
        <v>155</v>
      </c>
      <c r="AU230" s="255" t="s">
        <v>82</v>
      </c>
      <c r="AV230" s="12" t="s">
        <v>82</v>
      </c>
      <c r="AW230" s="12" t="s">
        <v>35</v>
      </c>
      <c r="AX230" s="12" t="s">
        <v>72</v>
      </c>
      <c r="AY230" s="255" t="s">
        <v>143</v>
      </c>
    </row>
    <row r="231" s="12" customFormat="1">
      <c r="B231" s="245"/>
      <c r="C231" s="246"/>
      <c r="D231" s="232" t="s">
        <v>155</v>
      </c>
      <c r="E231" s="247" t="s">
        <v>21</v>
      </c>
      <c r="F231" s="248" t="s">
        <v>301</v>
      </c>
      <c r="G231" s="246"/>
      <c r="H231" s="249">
        <v>-0.81000000000000005</v>
      </c>
      <c r="I231" s="250"/>
      <c r="J231" s="246"/>
      <c r="K231" s="246"/>
      <c r="L231" s="251"/>
      <c r="M231" s="252"/>
      <c r="N231" s="253"/>
      <c r="O231" s="253"/>
      <c r="P231" s="253"/>
      <c r="Q231" s="253"/>
      <c r="R231" s="253"/>
      <c r="S231" s="253"/>
      <c r="T231" s="254"/>
      <c r="AT231" s="255" t="s">
        <v>155</v>
      </c>
      <c r="AU231" s="255" t="s">
        <v>82</v>
      </c>
      <c r="AV231" s="12" t="s">
        <v>82</v>
      </c>
      <c r="AW231" s="12" t="s">
        <v>35</v>
      </c>
      <c r="AX231" s="12" t="s">
        <v>72</v>
      </c>
      <c r="AY231" s="255" t="s">
        <v>143</v>
      </c>
    </row>
    <row r="232" s="12" customFormat="1">
      <c r="B232" s="245"/>
      <c r="C232" s="246"/>
      <c r="D232" s="232" t="s">
        <v>155</v>
      </c>
      <c r="E232" s="247" t="s">
        <v>21</v>
      </c>
      <c r="F232" s="248" t="s">
        <v>302</v>
      </c>
      <c r="G232" s="246"/>
      <c r="H232" s="249">
        <v>-1.4990000000000001</v>
      </c>
      <c r="I232" s="250"/>
      <c r="J232" s="246"/>
      <c r="K232" s="246"/>
      <c r="L232" s="251"/>
      <c r="M232" s="252"/>
      <c r="N232" s="253"/>
      <c r="O232" s="253"/>
      <c r="P232" s="253"/>
      <c r="Q232" s="253"/>
      <c r="R232" s="253"/>
      <c r="S232" s="253"/>
      <c r="T232" s="254"/>
      <c r="AT232" s="255" t="s">
        <v>155</v>
      </c>
      <c r="AU232" s="255" t="s">
        <v>82</v>
      </c>
      <c r="AV232" s="12" t="s">
        <v>82</v>
      </c>
      <c r="AW232" s="12" t="s">
        <v>35</v>
      </c>
      <c r="AX232" s="12" t="s">
        <v>72</v>
      </c>
      <c r="AY232" s="255" t="s">
        <v>143</v>
      </c>
    </row>
    <row r="233" s="13" customFormat="1">
      <c r="B233" s="256"/>
      <c r="C233" s="257"/>
      <c r="D233" s="232" t="s">
        <v>155</v>
      </c>
      <c r="E233" s="258" t="s">
        <v>21</v>
      </c>
      <c r="F233" s="259" t="s">
        <v>167</v>
      </c>
      <c r="G233" s="257"/>
      <c r="H233" s="260">
        <v>2.5470000000000002</v>
      </c>
      <c r="I233" s="261"/>
      <c r="J233" s="257"/>
      <c r="K233" s="257"/>
      <c r="L233" s="262"/>
      <c r="M233" s="263"/>
      <c r="N233" s="264"/>
      <c r="O233" s="264"/>
      <c r="P233" s="264"/>
      <c r="Q233" s="264"/>
      <c r="R233" s="264"/>
      <c r="S233" s="264"/>
      <c r="T233" s="265"/>
      <c r="AT233" s="266" t="s">
        <v>155</v>
      </c>
      <c r="AU233" s="266" t="s">
        <v>82</v>
      </c>
      <c r="AV233" s="13" t="s">
        <v>151</v>
      </c>
      <c r="AW233" s="13" t="s">
        <v>35</v>
      </c>
      <c r="AX233" s="13" t="s">
        <v>80</v>
      </c>
      <c r="AY233" s="266" t="s">
        <v>143</v>
      </c>
    </row>
    <row r="234" s="1" customFormat="1" ht="16.5" customHeight="1">
      <c r="B234" s="45"/>
      <c r="C234" s="220" t="s">
        <v>303</v>
      </c>
      <c r="D234" s="220" t="s">
        <v>146</v>
      </c>
      <c r="E234" s="221" t="s">
        <v>304</v>
      </c>
      <c r="F234" s="222" t="s">
        <v>305</v>
      </c>
      <c r="G234" s="223" t="s">
        <v>162</v>
      </c>
      <c r="H234" s="224">
        <v>98</v>
      </c>
      <c r="I234" s="225"/>
      <c r="J234" s="226">
        <f>ROUND(I234*H234,2)</f>
        <v>0</v>
      </c>
      <c r="K234" s="222" t="s">
        <v>150</v>
      </c>
      <c r="L234" s="71"/>
      <c r="M234" s="227" t="s">
        <v>21</v>
      </c>
      <c r="N234" s="228" t="s">
        <v>43</v>
      </c>
      <c r="O234" s="46"/>
      <c r="P234" s="229">
        <f>O234*H234</f>
        <v>0</v>
      </c>
      <c r="Q234" s="229">
        <v>0</v>
      </c>
      <c r="R234" s="229">
        <f>Q234*H234</f>
        <v>0</v>
      </c>
      <c r="S234" s="229">
        <v>0</v>
      </c>
      <c r="T234" s="230">
        <f>S234*H234</f>
        <v>0</v>
      </c>
      <c r="AR234" s="23" t="s">
        <v>151</v>
      </c>
      <c r="AT234" s="23" t="s">
        <v>146</v>
      </c>
      <c r="AU234" s="23" t="s">
        <v>82</v>
      </c>
      <c r="AY234" s="23" t="s">
        <v>143</v>
      </c>
      <c r="BE234" s="231">
        <f>IF(N234="základní",J234,0)</f>
        <v>0</v>
      </c>
      <c r="BF234" s="231">
        <f>IF(N234="snížená",J234,0)</f>
        <v>0</v>
      </c>
      <c r="BG234" s="231">
        <f>IF(N234="zákl. přenesená",J234,0)</f>
        <v>0</v>
      </c>
      <c r="BH234" s="231">
        <f>IF(N234="sníž. přenesená",J234,0)</f>
        <v>0</v>
      </c>
      <c r="BI234" s="231">
        <f>IF(N234="nulová",J234,0)</f>
        <v>0</v>
      </c>
      <c r="BJ234" s="23" t="s">
        <v>80</v>
      </c>
      <c r="BK234" s="231">
        <f>ROUND(I234*H234,2)</f>
        <v>0</v>
      </c>
      <c r="BL234" s="23" t="s">
        <v>151</v>
      </c>
      <c r="BM234" s="23" t="s">
        <v>306</v>
      </c>
    </row>
    <row r="235" s="1" customFormat="1">
      <c r="B235" s="45"/>
      <c r="C235" s="73"/>
      <c r="D235" s="232" t="s">
        <v>153</v>
      </c>
      <c r="E235" s="73"/>
      <c r="F235" s="233" t="s">
        <v>307</v>
      </c>
      <c r="G235" s="73"/>
      <c r="H235" s="73"/>
      <c r="I235" s="190"/>
      <c r="J235" s="73"/>
      <c r="K235" s="73"/>
      <c r="L235" s="71"/>
      <c r="M235" s="234"/>
      <c r="N235" s="46"/>
      <c r="O235" s="46"/>
      <c r="P235" s="46"/>
      <c r="Q235" s="46"/>
      <c r="R235" s="46"/>
      <c r="S235" s="46"/>
      <c r="T235" s="94"/>
      <c r="AT235" s="23" t="s">
        <v>153</v>
      </c>
      <c r="AU235" s="23" t="s">
        <v>82</v>
      </c>
    </row>
    <row r="236" s="11" customFormat="1">
      <c r="B236" s="235"/>
      <c r="C236" s="236"/>
      <c r="D236" s="232" t="s">
        <v>155</v>
      </c>
      <c r="E236" s="237" t="s">
        <v>21</v>
      </c>
      <c r="F236" s="238" t="s">
        <v>216</v>
      </c>
      <c r="G236" s="236"/>
      <c r="H236" s="237" t="s">
        <v>21</v>
      </c>
      <c r="I236" s="239"/>
      <c r="J236" s="236"/>
      <c r="K236" s="236"/>
      <c r="L236" s="240"/>
      <c r="M236" s="241"/>
      <c r="N236" s="242"/>
      <c r="O236" s="242"/>
      <c r="P236" s="242"/>
      <c r="Q236" s="242"/>
      <c r="R236" s="242"/>
      <c r="S236" s="242"/>
      <c r="T236" s="243"/>
      <c r="AT236" s="244" t="s">
        <v>155</v>
      </c>
      <c r="AU236" s="244" t="s">
        <v>82</v>
      </c>
      <c r="AV236" s="11" t="s">
        <v>80</v>
      </c>
      <c r="AW236" s="11" t="s">
        <v>35</v>
      </c>
      <c r="AX236" s="11" t="s">
        <v>72</v>
      </c>
      <c r="AY236" s="244" t="s">
        <v>143</v>
      </c>
    </row>
    <row r="237" s="12" customFormat="1">
      <c r="B237" s="245"/>
      <c r="C237" s="246"/>
      <c r="D237" s="232" t="s">
        <v>155</v>
      </c>
      <c r="E237" s="247" t="s">
        <v>21</v>
      </c>
      <c r="F237" s="248" t="s">
        <v>308</v>
      </c>
      <c r="G237" s="246"/>
      <c r="H237" s="249">
        <v>98</v>
      </c>
      <c r="I237" s="250"/>
      <c r="J237" s="246"/>
      <c r="K237" s="246"/>
      <c r="L237" s="251"/>
      <c r="M237" s="252"/>
      <c r="N237" s="253"/>
      <c r="O237" s="253"/>
      <c r="P237" s="253"/>
      <c r="Q237" s="253"/>
      <c r="R237" s="253"/>
      <c r="S237" s="253"/>
      <c r="T237" s="254"/>
      <c r="AT237" s="255" t="s">
        <v>155</v>
      </c>
      <c r="AU237" s="255" t="s">
        <v>82</v>
      </c>
      <c r="AV237" s="12" t="s">
        <v>82</v>
      </c>
      <c r="AW237" s="12" t="s">
        <v>35</v>
      </c>
      <c r="AX237" s="12" t="s">
        <v>80</v>
      </c>
      <c r="AY237" s="255" t="s">
        <v>143</v>
      </c>
    </row>
    <row r="238" s="1" customFormat="1" ht="25.5" customHeight="1">
      <c r="B238" s="45"/>
      <c r="C238" s="220" t="s">
        <v>309</v>
      </c>
      <c r="D238" s="220" t="s">
        <v>146</v>
      </c>
      <c r="E238" s="221" t="s">
        <v>310</v>
      </c>
      <c r="F238" s="222" t="s">
        <v>311</v>
      </c>
      <c r="G238" s="223" t="s">
        <v>162</v>
      </c>
      <c r="H238" s="224">
        <v>1176</v>
      </c>
      <c r="I238" s="225"/>
      <c r="J238" s="226">
        <f>ROUND(I238*H238,2)</f>
        <v>0</v>
      </c>
      <c r="K238" s="222" t="s">
        <v>150</v>
      </c>
      <c r="L238" s="71"/>
      <c r="M238" s="227" t="s">
        <v>21</v>
      </c>
      <c r="N238" s="228" t="s">
        <v>43</v>
      </c>
      <c r="O238" s="46"/>
      <c r="P238" s="229">
        <f>O238*H238</f>
        <v>0</v>
      </c>
      <c r="Q238" s="229">
        <v>0</v>
      </c>
      <c r="R238" s="229">
        <f>Q238*H238</f>
        <v>0</v>
      </c>
      <c r="S238" s="229">
        <v>0</v>
      </c>
      <c r="T238" s="230">
        <f>S238*H238</f>
        <v>0</v>
      </c>
      <c r="AR238" s="23" t="s">
        <v>151</v>
      </c>
      <c r="AT238" s="23" t="s">
        <v>146</v>
      </c>
      <c r="AU238" s="23" t="s">
        <v>82</v>
      </c>
      <c r="AY238" s="23" t="s">
        <v>143</v>
      </c>
      <c r="BE238" s="231">
        <f>IF(N238="základní",J238,0)</f>
        <v>0</v>
      </c>
      <c r="BF238" s="231">
        <f>IF(N238="snížená",J238,0)</f>
        <v>0</v>
      </c>
      <c r="BG238" s="231">
        <f>IF(N238="zákl. přenesená",J238,0)</f>
        <v>0</v>
      </c>
      <c r="BH238" s="231">
        <f>IF(N238="sníž. přenesená",J238,0)</f>
        <v>0</v>
      </c>
      <c r="BI238" s="231">
        <f>IF(N238="nulová",J238,0)</f>
        <v>0</v>
      </c>
      <c r="BJ238" s="23" t="s">
        <v>80</v>
      </c>
      <c r="BK238" s="231">
        <f>ROUND(I238*H238,2)</f>
        <v>0</v>
      </c>
      <c r="BL238" s="23" t="s">
        <v>151</v>
      </c>
      <c r="BM238" s="23" t="s">
        <v>312</v>
      </c>
    </row>
    <row r="239" s="1" customFormat="1">
      <c r="B239" s="45"/>
      <c r="C239" s="73"/>
      <c r="D239" s="232" t="s">
        <v>153</v>
      </c>
      <c r="E239" s="73"/>
      <c r="F239" s="233" t="s">
        <v>307</v>
      </c>
      <c r="G239" s="73"/>
      <c r="H239" s="73"/>
      <c r="I239" s="190"/>
      <c r="J239" s="73"/>
      <c r="K239" s="73"/>
      <c r="L239" s="71"/>
      <c r="M239" s="234"/>
      <c r="N239" s="46"/>
      <c r="O239" s="46"/>
      <c r="P239" s="46"/>
      <c r="Q239" s="46"/>
      <c r="R239" s="46"/>
      <c r="S239" s="46"/>
      <c r="T239" s="94"/>
      <c r="AT239" s="23" t="s">
        <v>153</v>
      </c>
      <c r="AU239" s="23" t="s">
        <v>82</v>
      </c>
    </row>
    <row r="240" s="11" customFormat="1">
      <c r="B240" s="235"/>
      <c r="C240" s="236"/>
      <c r="D240" s="232" t="s">
        <v>155</v>
      </c>
      <c r="E240" s="237" t="s">
        <v>21</v>
      </c>
      <c r="F240" s="238" t="s">
        <v>216</v>
      </c>
      <c r="G240" s="236"/>
      <c r="H240" s="237" t="s">
        <v>21</v>
      </c>
      <c r="I240" s="239"/>
      <c r="J240" s="236"/>
      <c r="K240" s="236"/>
      <c r="L240" s="240"/>
      <c r="M240" s="241"/>
      <c r="N240" s="242"/>
      <c r="O240" s="242"/>
      <c r="P240" s="242"/>
      <c r="Q240" s="242"/>
      <c r="R240" s="242"/>
      <c r="S240" s="242"/>
      <c r="T240" s="243"/>
      <c r="AT240" s="244" t="s">
        <v>155</v>
      </c>
      <c r="AU240" s="244" t="s">
        <v>82</v>
      </c>
      <c r="AV240" s="11" t="s">
        <v>80</v>
      </c>
      <c r="AW240" s="11" t="s">
        <v>35</v>
      </c>
      <c r="AX240" s="11" t="s">
        <v>72</v>
      </c>
      <c r="AY240" s="244" t="s">
        <v>143</v>
      </c>
    </row>
    <row r="241" s="12" customFormat="1">
      <c r="B241" s="245"/>
      <c r="C241" s="246"/>
      <c r="D241" s="232" t="s">
        <v>155</v>
      </c>
      <c r="E241" s="247" t="s">
        <v>21</v>
      </c>
      <c r="F241" s="248" t="s">
        <v>308</v>
      </c>
      <c r="G241" s="246"/>
      <c r="H241" s="249">
        <v>98</v>
      </c>
      <c r="I241" s="250"/>
      <c r="J241" s="246"/>
      <c r="K241" s="246"/>
      <c r="L241" s="251"/>
      <c r="M241" s="252"/>
      <c r="N241" s="253"/>
      <c r="O241" s="253"/>
      <c r="P241" s="253"/>
      <c r="Q241" s="253"/>
      <c r="R241" s="253"/>
      <c r="S241" s="253"/>
      <c r="T241" s="254"/>
      <c r="AT241" s="255" t="s">
        <v>155</v>
      </c>
      <c r="AU241" s="255" t="s">
        <v>82</v>
      </c>
      <c r="AV241" s="12" t="s">
        <v>82</v>
      </c>
      <c r="AW241" s="12" t="s">
        <v>35</v>
      </c>
      <c r="AX241" s="12" t="s">
        <v>80</v>
      </c>
      <c r="AY241" s="255" t="s">
        <v>143</v>
      </c>
    </row>
    <row r="242" s="12" customFormat="1">
      <c r="B242" s="245"/>
      <c r="C242" s="246"/>
      <c r="D242" s="232" t="s">
        <v>155</v>
      </c>
      <c r="E242" s="246"/>
      <c r="F242" s="248" t="s">
        <v>313</v>
      </c>
      <c r="G242" s="246"/>
      <c r="H242" s="249">
        <v>1176</v>
      </c>
      <c r="I242" s="250"/>
      <c r="J242" s="246"/>
      <c r="K242" s="246"/>
      <c r="L242" s="251"/>
      <c r="M242" s="252"/>
      <c r="N242" s="253"/>
      <c r="O242" s="253"/>
      <c r="P242" s="253"/>
      <c r="Q242" s="253"/>
      <c r="R242" s="253"/>
      <c r="S242" s="253"/>
      <c r="T242" s="254"/>
      <c r="AT242" s="255" t="s">
        <v>155</v>
      </c>
      <c r="AU242" s="255" t="s">
        <v>82</v>
      </c>
      <c r="AV242" s="12" t="s">
        <v>82</v>
      </c>
      <c r="AW242" s="12" t="s">
        <v>6</v>
      </c>
      <c r="AX242" s="12" t="s">
        <v>80</v>
      </c>
      <c r="AY242" s="255" t="s">
        <v>143</v>
      </c>
    </row>
    <row r="243" s="1" customFormat="1" ht="38.25" customHeight="1">
      <c r="B243" s="45"/>
      <c r="C243" s="220" t="s">
        <v>314</v>
      </c>
      <c r="D243" s="220" t="s">
        <v>146</v>
      </c>
      <c r="E243" s="221" t="s">
        <v>315</v>
      </c>
      <c r="F243" s="222" t="s">
        <v>316</v>
      </c>
      <c r="G243" s="223" t="s">
        <v>162</v>
      </c>
      <c r="H243" s="224">
        <v>97.049999999999997</v>
      </c>
      <c r="I243" s="225"/>
      <c r="J243" s="226">
        <f>ROUND(I243*H243,2)</f>
        <v>0</v>
      </c>
      <c r="K243" s="222" t="s">
        <v>150</v>
      </c>
      <c r="L243" s="71"/>
      <c r="M243" s="227" t="s">
        <v>21</v>
      </c>
      <c r="N243" s="228" t="s">
        <v>43</v>
      </c>
      <c r="O243" s="46"/>
      <c r="P243" s="229">
        <f>O243*H243</f>
        <v>0</v>
      </c>
      <c r="Q243" s="229">
        <v>0</v>
      </c>
      <c r="R243" s="229">
        <f>Q243*H243</f>
        <v>0</v>
      </c>
      <c r="S243" s="229">
        <v>0.014</v>
      </c>
      <c r="T243" s="230">
        <f>S243*H243</f>
        <v>1.3587</v>
      </c>
      <c r="AR243" s="23" t="s">
        <v>151</v>
      </c>
      <c r="AT243" s="23" t="s">
        <v>146</v>
      </c>
      <c r="AU243" s="23" t="s">
        <v>82</v>
      </c>
      <c r="AY243" s="23" t="s">
        <v>143</v>
      </c>
      <c r="BE243" s="231">
        <f>IF(N243="základní",J243,0)</f>
        <v>0</v>
      </c>
      <c r="BF243" s="231">
        <f>IF(N243="snížená",J243,0)</f>
        <v>0</v>
      </c>
      <c r="BG243" s="231">
        <f>IF(N243="zákl. přenesená",J243,0)</f>
        <v>0</v>
      </c>
      <c r="BH243" s="231">
        <f>IF(N243="sníž. přenesená",J243,0)</f>
        <v>0</v>
      </c>
      <c r="BI243" s="231">
        <f>IF(N243="nulová",J243,0)</f>
        <v>0</v>
      </c>
      <c r="BJ243" s="23" t="s">
        <v>80</v>
      </c>
      <c r="BK243" s="231">
        <f>ROUND(I243*H243,2)</f>
        <v>0</v>
      </c>
      <c r="BL243" s="23" t="s">
        <v>151</v>
      </c>
      <c r="BM243" s="23" t="s">
        <v>317</v>
      </c>
    </row>
    <row r="244" s="1" customFormat="1">
      <c r="B244" s="45"/>
      <c r="C244" s="73"/>
      <c r="D244" s="232" t="s">
        <v>153</v>
      </c>
      <c r="E244" s="73"/>
      <c r="F244" s="233" t="s">
        <v>318</v>
      </c>
      <c r="G244" s="73"/>
      <c r="H244" s="73"/>
      <c r="I244" s="190"/>
      <c r="J244" s="73"/>
      <c r="K244" s="73"/>
      <c r="L244" s="71"/>
      <c r="M244" s="234"/>
      <c r="N244" s="46"/>
      <c r="O244" s="46"/>
      <c r="P244" s="46"/>
      <c r="Q244" s="46"/>
      <c r="R244" s="46"/>
      <c r="S244" s="46"/>
      <c r="T244" s="94"/>
      <c r="AT244" s="23" t="s">
        <v>153</v>
      </c>
      <c r="AU244" s="23" t="s">
        <v>82</v>
      </c>
    </row>
    <row r="245" s="11" customFormat="1">
      <c r="B245" s="235"/>
      <c r="C245" s="236"/>
      <c r="D245" s="232" t="s">
        <v>155</v>
      </c>
      <c r="E245" s="237" t="s">
        <v>21</v>
      </c>
      <c r="F245" s="238" t="s">
        <v>319</v>
      </c>
      <c r="G245" s="236"/>
      <c r="H245" s="237" t="s">
        <v>21</v>
      </c>
      <c r="I245" s="239"/>
      <c r="J245" s="236"/>
      <c r="K245" s="236"/>
      <c r="L245" s="240"/>
      <c r="M245" s="241"/>
      <c r="N245" s="242"/>
      <c r="O245" s="242"/>
      <c r="P245" s="242"/>
      <c r="Q245" s="242"/>
      <c r="R245" s="242"/>
      <c r="S245" s="242"/>
      <c r="T245" s="243"/>
      <c r="AT245" s="244" t="s">
        <v>155</v>
      </c>
      <c r="AU245" s="244" t="s">
        <v>82</v>
      </c>
      <c r="AV245" s="11" t="s">
        <v>80</v>
      </c>
      <c r="AW245" s="11" t="s">
        <v>35</v>
      </c>
      <c r="AX245" s="11" t="s">
        <v>72</v>
      </c>
      <c r="AY245" s="244" t="s">
        <v>143</v>
      </c>
    </row>
    <row r="246" s="12" customFormat="1">
      <c r="B246" s="245"/>
      <c r="C246" s="246"/>
      <c r="D246" s="232" t="s">
        <v>155</v>
      </c>
      <c r="E246" s="247" t="s">
        <v>21</v>
      </c>
      <c r="F246" s="248" t="s">
        <v>320</v>
      </c>
      <c r="G246" s="246"/>
      <c r="H246" s="249">
        <v>89.879999999999995</v>
      </c>
      <c r="I246" s="250"/>
      <c r="J246" s="246"/>
      <c r="K246" s="246"/>
      <c r="L246" s="251"/>
      <c r="M246" s="252"/>
      <c r="N246" s="253"/>
      <c r="O246" s="253"/>
      <c r="P246" s="253"/>
      <c r="Q246" s="253"/>
      <c r="R246" s="253"/>
      <c r="S246" s="253"/>
      <c r="T246" s="254"/>
      <c r="AT246" s="255" t="s">
        <v>155</v>
      </c>
      <c r="AU246" s="255" t="s">
        <v>82</v>
      </c>
      <c r="AV246" s="12" t="s">
        <v>82</v>
      </c>
      <c r="AW246" s="12" t="s">
        <v>35</v>
      </c>
      <c r="AX246" s="12" t="s">
        <v>72</v>
      </c>
      <c r="AY246" s="255" t="s">
        <v>143</v>
      </c>
    </row>
    <row r="247" s="12" customFormat="1">
      <c r="B247" s="245"/>
      <c r="C247" s="246"/>
      <c r="D247" s="232" t="s">
        <v>155</v>
      </c>
      <c r="E247" s="247" t="s">
        <v>21</v>
      </c>
      <c r="F247" s="248" t="s">
        <v>321</v>
      </c>
      <c r="G247" s="246"/>
      <c r="H247" s="249">
        <v>7.1699999999999999</v>
      </c>
      <c r="I247" s="250"/>
      <c r="J247" s="246"/>
      <c r="K247" s="246"/>
      <c r="L247" s="251"/>
      <c r="M247" s="252"/>
      <c r="N247" s="253"/>
      <c r="O247" s="253"/>
      <c r="P247" s="253"/>
      <c r="Q247" s="253"/>
      <c r="R247" s="253"/>
      <c r="S247" s="253"/>
      <c r="T247" s="254"/>
      <c r="AT247" s="255" t="s">
        <v>155</v>
      </c>
      <c r="AU247" s="255" t="s">
        <v>82</v>
      </c>
      <c r="AV247" s="12" t="s">
        <v>82</v>
      </c>
      <c r="AW247" s="12" t="s">
        <v>35</v>
      </c>
      <c r="AX247" s="12" t="s">
        <v>72</v>
      </c>
      <c r="AY247" s="255" t="s">
        <v>143</v>
      </c>
    </row>
    <row r="248" s="13" customFormat="1">
      <c r="B248" s="256"/>
      <c r="C248" s="257"/>
      <c r="D248" s="232" t="s">
        <v>155</v>
      </c>
      <c r="E248" s="258" t="s">
        <v>21</v>
      </c>
      <c r="F248" s="259" t="s">
        <v>167</v>
      </c>
      <c r="G248" s="257"/>
      <c r="H248" s="260">
        <v>97.049999999999997</v>
      </c>
      <c r="I248" s="261"/>
      <c r="J248" s="257"/>
      <c r="K248" s="257"/>
      <c r="L248" s="262"/>
      <c r="M248" s="263"/>
      <c r="N248" s="264"/>
      <c r="O248" s="264"/>
      <c r="P248" s="264"/>
      <c r="Q248" s="264"/>
      <c r="R248" s="264"/>
      <c r="S248" s="264"/>
      <c r="T248" s="265"/>
      <c r="AT248" s="266" t="s">
        <v>155</v>
      </c>
      <c r="AU248" s="266" t="s">
        <v>82</v>
      </c>
      <c r="AV248" s="13" t="s">
        <v>151</v>
      </c>
      <c r="AW248" s="13" t="s">
        <v>35</v>
      </c>
      <c r="AX248" s="13" t="s">
        <v>80</v>
      </c>
      <c r="AY248" s="266" t="s">
        <v>143</v>
      </c>
    </row>
    <row r="249" s="1" customFormat="1" ht="25.5" customHeight="1">
      <c r="B249" s="45"/>
      <c r="C249" s="220" t="s">
        <v>322</v>
      </c>
      <c r="D249" s="220" t="s">
        <v>146</v>
      </c>
      <c r="E249" s="221" t="s">
        <v>323</v>
      </c>
      <c r="F249" s="222" t="s">
        <v>324</v>
      </c>
      <c r="G249" s="223" t="s">
        <v>162</v>
      </c>
      <c r="H249" s="224">
        <v>6.4000000000000004</v>
      </c>
      <c r="I249" s="225"/>
      <c r="J249" s="226">
        <f>ROUND(I249*H249,2)</f>
        <v>0</v>
      </c>
      <c r="K249" s="222" t="s">
        <v>150</v>
      </c>
      <c r="L249" s="71"/>
      <c r="M249" s="227" t="s">
        <v>21</v>
      </c>
      <c r="N249" s="228" t="s">
        <v>43</v>
      </c>
      <c r="O249" s="46"/>
      <c r="P249" s="229">
        <f>O249*H249</f>
        <v>0</v>
      </c>
      <c r="Q249" s="229">
        <v>0</v>
      </c>
      <c r="R249" s="229">
        <f>Q249*H249</f>
        <v>0</v>
      </c>
      <c r="S249" s="229">
        <v>0.075999999999999998</v>
      </c>
      <c r="T249" s="230">
        <f>S249*H249</f>
        <v>0.4864</v>
      </c>
      <c r="AR249" s="23" t="s">
        <v>151</v>
      </c>
      <c r="AT249" s="23" t="s">
        <v>146</v>
      </c>
      <c r="AU249" s="23" t="s">
        <v>82</v>
      </c>
      <c r="AY249" s="23" t="s">
        <v>143</v>
      </c>
      <c r="BE249" s="231">
        <f>IF(N249="základní",J249,0)</f>
        <v>0</v>
      </c>
      <c r="BF249" s="231">
        <f>IF(N249="snížená",J249,0)</f>
        <v>0</v>
      </c>
      <c r="BG249" s="231">
        <f>IF(N249="zákl. přenesená",J249,0)</f>
        <v>0</v>
      </c>
      <c r="BH249" s="231">
        <f>IF(N249="sníž. přenesená",J249,0)</f>
        <v>0</v>
      </c>
      <c r="BI249" s="231">
        <f>IF(N249="nulová",J249,0)</f>
        <v>0</v>
      </c>
      <c r="BJ249" s="23" t="s">
        <v>80</v>
      </c>
      <c r="BK249" s="231">
        <f>ROUND(I249*H249,2)</f>
        <v>0</v>
      </c>
      <c r="BL249" s="23" t="s">
        <v>151</v>
      </c>
      <c r="BM249" s="23" t="s">
        <v>325</v>
      </c>
    </row>
    <row r="250" s="1" customFormat="1">
      <c r="B250" s="45"/>
      <c r="C250" s="73"/>
      <c r="D250" s="232" t="s">
        <v>153</v>
      </c>
      <c r="E250" s="73"/>
      <c r="F250" s="233" t="s">
        <v>326</v>
      </c>
      <c r="G250" s="73"/>
      <c r="H250" s="73"/>
      <c r="I250" s="190"/>
      <c r="J250" s="73"/>
      <c r="K250" s="73"/>
      <c r="L250" s="71"/>
      <c r="M250" s="234"/>
      <c r="N250" s="46"/>
      <c r="O250" s="46"/>
      <c r="P250" s="46"/>
      <c r="Q250" s="46"/>
      <c r="R250" s="46"/>
      <c r="S250" s="46"/>
      <c r="T250" s="94"/>
      <c r="AT250" s="23" t="s">
        <v>153</v>
      </c>
      <c r="AU250" s="23" t="s">
        <v>82</v>
      </c>
    </row>
    <row r="251" s="11" customFormat="1">
      <c r="B251" s="235"/>
      <c r="C251" s="236"/>
      <c r="D251" s="232" t="s">
        <v>155</v>
      </c>
      <c r="E251" s="237" t="s">
        <v>21</v>
      </c>
      <c r="F251" s="238" t="s">
        <v>327</v>
      </c>
      <c r="G251" s="236"/>
      <c r="H251" s="237" t="s">
        <v>21</v>
      </c>
      <c r="I251" s="239"/>
      <c r="J251" s="236"/>
      <c r="K251" s="236"/>
      <c r="L251" s="240"/>
      <c r="M251" s="241"/>
      <c r="N251" s="242"/>
      <c r="O251" s="242"/>
      <c r="P251" s="242"/>
      <c r="Q251" s="242"/>
      <c r="R251" s="242"/>
      <c r="S251" s="242"/>
      <c r="T251" s="243"/>
      <c r="AT251" s="244" t="s">
        <v>155</v>
      </c>
      <c r="AU251" s="244" t="s">
        <v>82</v>
      </c>
      <c r="AV251" s="11" t="s">
        <v>80</v>
      </c>
      <c r="AW251" s="11" t="s">
        <v>35</v>
      </c>
      <c r="AX251" s="11" t="s">
        <v>72</v>
      </c>
      <c r="AY251" s="244" t="s">
        <v>143</v>
      </c>
    </row>
    <row r="252" s="12" customFormat="1">
      <c r="B252" s="245"/>
      <c r="C252" s="246"/>
      <c r="D252" s="232" t="s">
        <v>155</v>
      </c>
      <c r="E252" s="247" t="s">
        <v>21</v>
      </c>
      <c r="F252" s="248" t="s">
        <v>328</v>
      </c>
      <c r="G252" s="246"/>
      <c r="H252" s="249">
        <v>6.4000000000000004</v>
      </c>
      <c r="I252" s="250"/>
      <c r="J252" s="246"/>
      <c r="K252" s="246"/>
      <c r="L252" s="251"/>
      <c r="M252" s="252"/>
      <c r="N252" s="253"/>
      <c r="O252" s="253"/>
      <c r="P252" s="253"/>
      <c r="Q252" s="253"/>
      <c r="R252" s="253"/>
      <c r="S252" s="253"/>
      <c r="T252" s="254"/>
      <c r="AT252" s="255" t="s">
        <v>155</v>
      </c>
      <c r="AU252" s="255" t="s">
        <v>82</v>
      </c>
      <c r="AV252" s="12" t="s">
        <v>82</v>
      </c>
      <c r="AW252" s="12" t="s">
        <v>35</v>
      </c>
      <c r="AX252" s="12" t="s">
        <v>80</v>
      </c>
      <c r="AY252" s="255" t="s">
        <v>143</v>
      </c>
    </row>
    <row r="253" s="1" customFormat="1" ht="25.5" customHeight="1">
      <c r="B253" s="45"/>
      <c r="C253" s="220" t="s">
        <v>329</v>
      </c>
      <c r="D253" s="220" t="s">
        <v>146</v>
      </c>
      <c r="E253" s="221" t="s">
        <v>330</v>
      </c>
      <c r="F253" s="222" t="s">
        <v>331</v>
      </c>
      <c r="G253" s="223" t="s">
        <v>162</v>
      </c>
      <c r="H253" s="224">
        <v>128.47499999999999</v>
      </c>
      <c r="I253" s="225"/>
      <c r="J253" s="226">
        <f>ROUND(I253*H253,2)</f>
        <v>0</v>
      </c>
      <c r="K253" s="222" t="s">
        <v>150</v>
      </c>
      <c r="L253" s="71"/>
      <c r="M253" s="227" t="s">
        <v>21</v>
      </c>
      <c r="N253" s="228" t="s">
        <v>43</v>
      </c>
      <c r="O253" s="46"/>
      <c r="P253" s="229">
        <f>O253*H253</f>
        <v>0</v>
      </c>
      <c r="Q253" s="229">
        <v>0</v>
      </c>
      <c r="R253" s="229">
        <f>Q253*H253</f>
        <v>0</v>
      </c>
      <c r="S253" s="229">
        <v>0.01</v>
      </c>
      <c r="T253" s="230">
        <f>S253*H253</f>
        <v>1.2847500000000001</v>
      </c>
      <c r="AR253" s="23" t="s">
        <v>151</v>
      </c>
      <c r="AT253" s="23" t="s">
        <v>146</v>
      </c>
      <c r="AU253" s="23" t="s">
        <v>82</v>
      </c>
      <c r="AY253" s="23" t="s">
        <v>143</v>
      </c>
      <c r="BE253" s="231">
        <f>IF(N253="základní",J253,0)</f>
        <v>0</v>
      </c>
      <c r="BF253" s="231">
        <f>IF(N253="snížená",J253,0)</f>
        <v>0</v>
      </c>
      <c r="BG253" s="231">
        <f>IF(N253="zákl. přenesená",J253,0)</f>
        <v>0</v>
      </c>
      <c r="BH253" s="231">
        <f>IF(N253="sníž. přenesená",J253,0)</f>
        <v>0</v>
      </c>
      <c r="BI253" s="231">
        <f>IF(N253="nulová",J253,0)</f>
        <v>0</v>
      </c>
      <c r="BJ253" s="23" t="s">
        <v>80</v>
      </c>
      <c r="BK253" s="231">
        <f>ROUND(I253*H253,2)</f>
        <v>0</v>
      </c>
      <c r="BL253" s="23" t="s">
        <v>151</v>
      </c>
      <c r="BM253" s="23" t="s">
        <v>332</v>
      </c>
    </row>
    <row r="254" s="1" customFormat="1">
      <c r="B254" s="45"/>
      <c r="C254" s="73"/>
      <c r="D254" s="232" t="s">
        <v>153</v>
      </c>
      <c r="E254" s="73"/>
      <c r="F254" s="233" t="s">
        <v>333</v>
      </c>
      <c r="G254" s="73"/>
      <c r="H254" s="73"/>
      <c r="I254" s="190"/>
      <c r="J254" s="73"/>
      <c r="K254" s="73"/>
      <c r="L254" s="71"/>
      <c r="M254" s="234"/>
      <c r="N254" s="46"/>
      <c r="O254" s="46"/>
      <c r="P254" s="46"/>
      <c r="Q254" s="46"/>
      <c r="R254" s="46"/>
      <c r="S254" s="46"/>
      <c r="T254" s="94"/>
      <c r="AT254" s="23" t="s">
        <v>153</v>
      </c>
      <c r="AU254" s="23" t="s">
        <v>82</v>
      </c>
    </row>
    <row r="255" s="11" customFormat="1">
      <c r="B255" s="235"/>
      <c r="C255" s="236"/>
      <c r="D255" s="232" t="s">
        <v>155</v>
      </c>
      <c r="E255" s="237" t="s">
        <v>21</v>
      </c>
      <c r="F255" s="238" t="s">
        <v>216</v>
      </c>
      <c r="G255" s="236"/>
      <c r="H255" s="237" t="s">
        <v>21</v>
      </c>
      <c r="I255" s="239"/>
      <c r="J255" s="236"/>
      <c r="K255" s="236"/>
      <c r="L255" s="240"/>
      <c r="M255" s="241"/>
      <c r="N255" s="242"/>
      <c r="O255" s="242"/>
      <c r="P255" s="242"/>
      <c r="Q255" s="242"/>
      <c r="R255" s="242"/>
      <c r="S255" s="242"/>
      <c r="T255" s="243"/>
      <c r="AT255" s="244" t="s">
        <v>155</v>
      </c>
      <c r="AU255" s="244" t="s">
        <v>82</v>
      </c>
      <c r="AV255" s="11" t="s">
        <v>80</v>
      </c>
      <c r="AW255" s="11" t="s">
        <v>35</v>
      </c>
      <c r="AX255" s="11" t="s">
        <v>72</v>
      </c>
      <c r="AY255" s="244" t="s">
        <v>143</v>
      </c>
    </row>
    <row r="256" s="12" customFormat="1">
      <c r="B256" s="245"/>
      <c r="C256" s="246"/>
      <c r="D256" s="232" t="s">
        <v>155</v>
      </c>
      <c r="E256" s="247" t="s">
        <v>21</v>
      </c>
      <c r="F256" s="248" t="s">
        <v>334</v>
      </c>
      <c r="G256" s="246"/>
      <c r="H256" s="249">
        <v>121.87000000000001</v>
      </c>
      <c r="I256" s="250"/>
      <c r="J256" s="246"/>
      <c r="K256" s="246"/>
      <c r="L256" s="251"/>
      <c r="M256" s="252"/>
      <c r="N256" s="253"/>
      <c r="O256" s="253"/>
      <c r="P256" s="253"/>
      <c r="Q256" s="253"/>
      <c r="R256" s="253"/>
      <c r="S256" s="253"/>
      <c r="T256" s="254"/>
      <c r="AT256" s="255" t="s">
        <v>155</v>
      </c>
      <c r="AU256" s="255" t="s">
        <v>82</v>
      </c>
      <c r="AV256" s="12" t="s">
        <v>82</v>
      </c>
      <c r="AW256" s="12" t="s">
        <v>35</v>
      </c>
      <c r="AX256" s="12" t="s">
        <v>72</v>
      </c>
      <c r="AY256" s="255" t="s">
        <v>143</v>
      </c>
    </row>
    <row r="257" s="12" customFormat="1">
      <c r="B257" s="245"/>
      <c r="C257" s="246"/>
      <c r="D257" s="232" t="s">
        <v>155</v>
      </c>
      <c r="E257" s="247" t="s">
        <v>21</v>
      </c>
      <c r="F257" s="248" t="s">
        <v>335</v>
      </c>
      <c r="G257" s="246"/>
      <c r="H257" s="249">
        <v>-19.324999999999999</v>
      </c>
      <c r="I257" s="250"/>
      <c r="J257" s="246"/>
      <c r="K257" s="246"/>
      <c r="L257" s="251"/>
      <c r="M257" s="252"/>
      <c r="N257" s="253"/>
      <c r="O257" s="253"/>
      <c r="P257" s="253"/>
      <c r="Q257" s="253"/>
      <c r="R257" s="253"/>
      <c r="S257" s="253"/>
      <c r="T257" s="254"/>
      <c r="AT257" s="255" t="s">
        <v>155</v>
      </c>
      <c r="AU257" s="255" t="s">
        <v>82</v>
      </c>
      <c r="AV257" s="12" t="s">
        <v>82</v>
      </c>
      <c r="AW257" s="12" t="s">
        <v>35</v>
      </c>
      <c r="AX257" s="12" t="s">
        <v>72</v>
      </c>
      <c r="AY257" s="255" t="s">
        <v>143</v>
      </c>
    </row>
    <row r="258" s="12" customFormat="1">
      <c r="B258" s="245"/>
      <c r="C258" s="246"/>
      <c r="D258" s="232" t="s">
        <v>155</v>
      </c>
      <c r="E258" s="247" t="s">
        <v>21</v>
      </c>
      <c r="F258" s="248" t="s">
        <v>336</v>
      </c>
      <c r="G258" s="246"/>
      <c r="H258" s="249">
        <v>-13</v>
      </c>
      <c r="I258" s="250"/>
      <c r="J258" s="246"/>
      <c r="K258" s="246"/>
      <c r="L258" s="251"/>
      <c r="M258" s="252"/>
      <c r="N258" s="253"/>
      <c r="O258" s="253"/>
      <c r="P258" s="253"/>
      <c r="Q258" s="253"/>
      <c r="R258" s="253"/>
      <c r="S258" s="253"/>
      <c r="T258" s="254"/>
      <c r="AT258" s="255" t="s">
        <v>155</v>
      </c>
      <c r="AU258" s="255" t="s">
        <v>82</v>
      </c>
      <c r="AV258" s="12" t="s">
        <v>82</v>
      </c>
      <c r="AW258" s="12" t="s">
        <v>35</v>
      </c>
      <c r="AX258" s="12" t="s">
        <v>72</v>
      </c>
      <c r="AY258" s="255" t="s">
        <v>143</v>
      </c>
    </row>
    <row r="259" s="12" customFormat="1">
      <c r="B259" s="245"/>
      <c r="C259" s="246"/>
      <c r="D259" s="232" t="s">
        <v>155</v>
      </c>
      <c r="E259" s="247" t="s">
        <v>21</v>
      </c>
      <c r="F259" s="248" t="s">
        <v>337</v>
      </c>
      <c r="G259" s="246"/>
      <c r="H259" s="249">
        <v>38.93</v>
      </c>
      <c r="I259" s="250"/>
      <c r="J259" s="246"/>
      <c r="K259" s="246"/>
      <c r="L259" s="251"/>
      <c r="M259" s="252"/>
      <c r="N259" s="253"/>
      <c r="O259" s="253"/>
      <c r="P259" s="253"/>
      <c r="Q259" s="253"/>
      <c r="R259" s="253"/>
      <c r="S259" s="253"/>
      <c r="T259" s="254"/>
      <c r="AT259" s="255" t="s">
        <v>155</v>
      </c>
      <c r="AU259" s="255" t="s">
        <v>82</v>
      </c>
      <c r="AV259" s="12" t="s">
        <v>82</v>
      </c>
      <c r="AW259" s="12" t="s">
        <v>35</v>
      </c>
      <c r="AX259" s="12" t="s">
        <v>72</v>
      </c>
      <c r="AY259" s="255" t="s">
        <v>143</v>
      </c>
    </row>
    <row r="260" s="13" customFormat="1">
      <c r="B260" s="256"/>
      <c r="C260" s="257"/>
      <c r="D260" s="232" t="s">
        <v>155</v>
      </c>
      <c r="E260" s="258" t="s">
        <v>21</v>
      </c>
      <c r="F260" s="259" t="s">
        <v>167</v>
      </c>
      <c r="G260" s="257"/>
      <c r="H260" s="260">
        <v>128.47499999999999</v>
      </c>
      <c r="I260" s="261"/>
      <c r="J260" s="257"/>
      <c r="K260" s="257"/>
      <c r="L260" s="262"/>
      <c r="M260" s="263"/>
      <c r="N260" s="264"/>
      <c r="O260" s="264"/>
      <c r="P260" s="264"/>
      <c r="Q260" s="264"/>
      <c r="R260" s="264"/>
      <c r="S260" s="264"/>
      <c r="T260" s="265"/>
      <c r="AT260" s="266" t="s">
        <v>155</v>
      </c>
      <c r="AU260" s="266" t="s">
        <v>82</v>
      </c>
      <c r="AV260" s="13" t="s">
        <v>151</v>
      </c>
      <c r="AW260" s="13" t="s">
        <v>35</v>
      </c>
      <c r="AX260" s="13" t="s">
        <v>80</v>
      </c>
      <c r="AY260" s="266" t="s">
        <v>143</v>
      </c>
    </row>
    <row r="261" s="1" customFormat="1" ht="25.5" customHeight="1">
      <c r="B261" s="45"/>
      <c r="C261" s="220" t="s">
        <v>338</v>
      </c>
      <c r="D261" s="220" t="s">
        <v>146</v>
      </c>
      <c r="E261" s="221" t="s">
        <v>339</v>
      </c>
      <c r="F261" s="222" t="s">
        <v>340</v>
      </c>
      <c r="G261" s="223" t="s">
        <v>162</v>
      </c>
      <c r="H261" s="224">
        <v>56.804000000000002</v>
      </c>
      <c r="I261" s="225"/>
      <c r="J261" s="226">
        <f>ROUND(I261*H261,2)</f>
        <v>0</v>
      </c>
      <c r="K261" s="222" t="s">
        <v>150</v>
      </c>
      <c r="L261" s="71"/>
      <c r="M261" s="227" t="s">
        <v>21</v>
      </c>
      <c r="N261" s="228" t="s">
        <v>43</v>
      </c>
      <c r="O261" s="46"/>
      <c r="P261" s="229">
        <f>O261*H261</f>
        <v>0</v>
      </c>
      <c r="Q261" s="229">
        <v>0</v>
      </c>
      <c r="R261" s="229">
        <f>Q261*H261</f>
        <v>0</v>
      </c>
      <c r="S261" s="229">
        <v>0.045999999999999999</v>
      </c>
      <c r="T261" s="230">
        <f>S261*H261</f>
        <v>2.612984</v>
      </c>
      <c r="AR261" s="23" t="s">
        <v>151</v>
      </c>
      <c r="AT261" s="23" t="s">
        <v>146</v>
      </c>
      <c r="AU261" s="23" t="s">
        <v>82</v>
      </c>
      <c r="AY261" s="23" t="s">
        <v>143</v>
      </c>
      <c r="BE261" s="231">
        <f>IF(N261="základní",J261,0)</f>
        <v>0</v>
      </c>
      <c r="BF261" s="231">
        <f>IF(N261="snížená",J261,0)</f>
        <v>0</v>
      </c>
      <c r="BG261" s="231">
        <f>IF(N261="zákl. přenesená",J261,0)</f>
        <v>0</v>
      </c>
      <c r="BH261" s="231">
        <f>IF(N261="sníž. přenesená",J261,0)</f>
        <v>0</v>
      </c>
      <c r="BI261" s="231">
        <f>IF(N261="nulová",J261,0)</f>
        <v>0</v>
      </c>
      <c r="BJ261" s="23" t="s">
        <v>80</v>
      </c>
      <c r="BK261" s="231">
        <f>ROUND(I261*H261,2)</f>
        <v>0</v>
      </c>
      <c r="BL261" s="23" t="s">
        <v>151</v>
      </c>
      <c r="BM261" s="23" t="s">
        <v>341</v>
      </c>
    </row>
    <row r="262" s="1" customFormat="1">
      <c r="B262" s="45"/>
      <c r="C262" s="73"/>
      <c r="D262" s="232" t="s">
        <v>153</v>
      </c>
      <c r="E262" s="73"/>
      <c r="F262" s="233" t="s">
        <v>333</v>
      </c>
      <c r="G262" s="73"/>
      <c r="H262" s="73"/>
      <c r="I262" s="190"/>
      <c r="J262" s="73"/>
      <c r="K262" s="73"/>
      <c r="L262" s="71"/>
      <c r="M262" s="234"/>
      <c r="N262" s="46"/>
      <c r="O262" s="46"/>
      <c r="P262" s="46"/>
      <c r="Q262" s="46"/>
      <c r="R262" s="46"/>
      <c r="S262" s="46"/>
      <c r="T262" s="94"/>
      <c r="AT262" s="23" t="s">
        <v>153</v>
      </c>
      <c r="AU262" s="23" t="s">
        <v>82</v>
      </c>
    </row>
    <row r="263" s="11" customFormat="1">
      <c r="B263" s="235"/>
      <c r="C263" s="236"/>
      <c r="D263" s="232" t="s">
        <v>155</v>
      </c>
      <c r="E263" s="237" t="s">
        <v>21</v>
      </c>
      <c r="F263" s="238" t="s">
        <v>342</v>
      </c>
      <c r="G263" s="236"/>
      <c r="H263" s="237" t="s">
        <v>21</v>
      </c>
      <c r="I263" s="239"/>
      <c r="J263" s="236"/>
      <c r="K263" s="236"/>
      <c r="L263" s="240"/>
      <c r="M263" s="241"/>
      <c r="N263" s="242"/>
      <c r="O263" s="242"/>
      <c r="P263" s="242"/>
      <c r="Q263" s="242"/>
      <c r="R263" s="242"/>
      <c r="S263" s="242"/>
      <c r="T263" s="243"/>
      <c r="AT263" s="244" t="s">
        <v>155</v>
      </c>
      <c r="AU263" s="244" t="s">
        <v>82</v>
      </c>
      <c r="AV263" s="11" t="s">
        <v>80</v>
      </c>
      <c r="AW263" s="11" t="s">
        <v>35</v>
      </c>
      <c r="AX263" s="11" t="s">
        <v>72</v>
      </c>
      <c r="AY263" s="244" t="s">
        <v>143</v>
      </c>
    </row>
    <row r="264" s="12" customFormat="1">
      <c r="B264" s="245"/>
      <c r="C264" s="246"/>
      <c r="D264" s="232" t="s">
        <v>155</v>
      </c>
      <c r="E264" s="247" t="s">
        <v>21</v>
      </c>
      <c r="F264" s="248" t="s">
        <v>343</v>
      </c>
      <c r="G264" s="246"/>
      <c r="H264" s="249">
        <v>19.774999999999999</v>
      </c>
      <c r="I264" s="250"/>
      <c r="J264" s="246"/>
      <c r="K264" s="246"/>
      <c r="L264" s="251"/>
      <c r="M264" s="252"/>
      <c r="N264" s="253"/>
      <c r="O264" s="253"/>
      <c r="P264" s="253"/>
      <c r="Q264" s="253"/>
      <c r="R264" s="253"/>
      <c r="S264" s="253"/>
      <c r="T264" s="254"/>
      <c r="AT264" s="255" t="s">
        <v>155</v>
      </c>
      <c r="AU264" s="255" t="s">
        <v>82</v>
      </c>
      <c r="AV264" s="12" t="s">
        <v>82</v>
      </c>
      <c r="AW264" s="12" t="s">
        <v>35</v>
      </c>
      <c r="AX264" s="12" t="s">
        <v>72</v>
      </c>
      <c r="AY264" s="255" t="s">
        <v>143</v>
      </c>
    </row>
    <row r="265" s="12" customFormat="1">
      <c r="B265" s="245"/>
      <c r="C265" s="246"/>
      <c r="D265" s="232" t="s">
        <v>155</v>
      </c>
      <c r="E265" s="247" t="s">
        <v>21</v>
      </c>
      <c r="F265" s="248" t="s">
        <v>344</v>
      </c>
      <c r="G265" s="246"/>
      <c r="H265" s="249">
        <v>11.4</v>
      </c>
      <c r="I265" s="250"/>
      <c r="J265" s="246"/>
      <c r="K265" s="246"/>
      <c r="L265" s="251"/>
      <c r="M265" s="252"/>
      <c r="N265" s="253"/>
      <c r="O265" s="253"/>
      <c r="P265" s="253"/>
      <c r="Q265" s="253"/>
      <c r="R265" s="253"/>
      <c r="S265" s="253"/>
      <c r="T265" s="254"/>
      <c r="AT265" s="255" t="s">
        <v>155</v>
      </c>
      <c r="AU265" s="255" t="s">
        <v>82</v>
      </c>
      <c r="AV265" s="12" t="s">
        <v>82</v>
      </c>
      <c r="AW265" s="12" t="s">
        <v>35</v>
      </c>
      <c r="AX265" s="12" t="s">
        <v>72</v>
      </c>
      <c r="AY265" s="255" t="s">
        <v>143</v>
      </c>
    </row>
    <row r="266" s="11" customFormat="1">
      <c r="B266" s="235"/>
      <c r="C266" s="236"/>
      <c r="D266" s="232" t="s">
        <v>155</v>
      </c>
      <c r="E266" s="237" t="s">
        <v>21</v>
      </c>
      <c r="F266" s="238" t="s">
        <v>345</v>
      </c>
      <c r="G266" s="236"/>
      <c r="H266" s="237" t="s">
        <v>21</v>
      </c>
      <c r="I266" s="239"/>
      <c r="J266" s="236"/>
      <c r="K266" s="236"/>
      <c r="L266" s="240"/>
      <c r="M266" s="241"/>
      <c r="N266" s="242"/>
      <c r="O266" s="242"/>
      <c r="P266" s="242"/>
      <c r="Q266" s="242"/>
      <c r="R266" s="242"/>
      <c r="S266" s="242"/>
      <c r="T266" s="243"/>
      <c r="AT266" s="244" t="s">
        <v>155</v>
      </c>
      <c r="AU266" s="244" t="s">
        <v>82</v>
      </c>
      <c r="AV266" s="11" t="s">
        <v>80</v>
      </c>
      <c r="AW266" s="11" t="s">
        <v>35</v>
      </c>
      <c r="AX266" s="11" t="s">
        <v>72</v>
      </c>
      <c r="AY266" s="244" t="s">
        <v>143</v>
      </c>
    </row>
    <row r="267" s="12" customFormat="1">
      <c r="B267" s="245"/>
      <c r="C267" s="246"/>
      <c r="D267" s="232" t="s">
        <v>155</v>
      </c>
      <c r="E267" s="247" t="s">
        <v>21</v>
      </c>
      <c r="F267" s="248" t="s">
        <v>346</v>
      </c>
      <c r="G267" s="246"/>
      <c r="H267" s="249">
        <v>31.169</v>
      </c>
      <c r="I267" s="250"/>
      <c r="J267" s="246"/>
      <c r="K267" s="246"/>
      <c r="L267" s="251"/>
      <c r="M267" s="252"/>
      <c r="N267" s="253"/>
      <c r="O267" s="253"/>
      <c r="P267" s="253"/>
      <c r="Q267" s="253"/>
      <c r="R267" s="253"/>
      <c r="S267" s="253"/>
      <c r="T267" s="254"/>
      <c r="AT267" s="255" t="s">
        <v>155</v>
      </c>
      <c r="AU267" s="255" t="s">
        <v>82</v>
      </c>
      <c r="AV267" s="12" t="s">
        <v>82</v>
      </c>
      <c r="AW267" s="12" t="s">
        <v>35</v>
      </c>
      <c r="AX267" s="12" t="s">
        <v>72</v>
      </c>
      <c r="AY267" s="255" t="s">
        <v>143</v>
      </c>
    </row>
    <row r="268" s="12" customFormat="1">
      <c r="B268" s="245"/>
      <c r="C268" s="246"/>
      <c r="D268" s="232" t="s">
        <v>155</v>
      </c>
      <c r="E268" s="247" t="s">
        <v>21</v>
      </c>
      <c r="F268" s="248" t="s">
        <v>347</v>
      </c>
      <c r="G268" s="246"/>
      <c r="H268" s="249">
        <v>4.2599999999999998</v>
      </c>
      <c r="I268" s="250"/>
      <c r="J268" s="246"/>
      <c r="K268" s="246"/>
      <c r="L268" s="251"/>
      <c r="M268" s="252"/>
      <c r="N268" s="253"/>
      <c r="O268" s="253"/>
      <c r="P268" s="253"/>
      <c r="Q268" s="253"/>
      <c r="R268" s="253"/>
      <c r="S268" s="253"/>
      <c r="T268" s="254"/>
      <c r="AT268" s="255" t="s">
        <v>155</v>
      </c>
      <c r="AU268" s="255" t="s">
        <v>82</v>
      </c>
      <c r="AV268" s="12" t="s">
        <v>82</v>
      </c>
      <c r="AW268" s="12" t="s">
        <v>35</v>
      </c>
      <c r="AX268" s="12" t="s">
        <v>72</v>
      </c>
      <c r="AY268" s="255" t="s">
        <v>143</v>
      </c>
    </row>
    <row r="269" s="12" customFormat="1">
      <c r="B269" s="245"/>
      <c r="C269" s="246"/>
      <c r="D269" s="232" t="s">
        <v>155</v>
      </c>
      <c r="E269" s="247" t="s">
        <v>21</v>
      </c>
      <c r="F269" s="248" t="s">
        <v>348</v>
      </c>
      <c r="G269" s="246"/>
      <c r="H269" s="249">
        <v>-9.8000000000000007</v>
      </c>
      <c r="I269" s="250"/>
      <c r="J269" s="246"/>
      <c r="K269" s="246"/>
      <c r="L269" s="251"/>
      <c r="M269" s="252"/>
      <c r="N269" s="253"/>
      <c r="O269" s="253"/>
      <c r="P269" s="253"/>
      <c r="Q269" s="253"/>
      <c r="R269" s="253"/>
      <c r="S269" s="253"/>
      <c r="T269" s="254"/>
      <c r="AT269" s="255" t="s">
        <v>155</v>
      </c>
      <c r="AU269" s="255" t="s">
        <v>82</v>
      </c>
      <c r="AV269" s="12" t="s">
        <v>82</v>
      </c>
      <c r="AW269" s="12" t="s">
        <v>35</v>
      </c>
      <c r="AX269" s="12" t="s">
        <v>72</v>
      </c>
      <c r="AY269" s="255" t="s">
        <v>143</v>
      </c>
    </row>
    <row r="270" s="13" customFormat="1">
      <c r="B270" s="256"/>
      <c r="C270" s="257"/>
      <c r="D270" s="232" t="s">
        <v>155</v>
      </c>
      <c r="E270" s="258" t="s">
        <v>21</v>
      </c>
      <c r="F270" s="259" t="s">
        <v>167</v>
      </c>
      <c r="G270" s="257"/>
      <c r="H270" s="260">
        <v>56.804000000000002</v>
      </c>
      <c r="I270" s="261"/>
      <c r="J270" s="257"/>
      <c r="K270" s="257"/>
      <c r="L270" s="262"/>
      <c r="M270" s="263"/>
      <c r="N270" s="264"/>
      <c r="O270" s="264"/>
      <c r="P270" s="264"/>
      <c r="Q270" s="264"/>
      <c r="R270" s="264"/>
      <c r="S270" s="264"/>
      <c r="T270" s="265"/>
      <c r="AT270" s="266" t="s">
        <v>155</v>
      </c>
      <c r="AU270" s="266" t="s">
        <v>82</v>
      </c>
      <c r="AV270" s="13" t="s">
        <v>151</v>
      </c>
      <c r="AW270" s="13" t="s">
        <v>35</v>
      </c>
      <c r="AX270" s="13" t="s">
        <v>80</v>
      </c>
      <c r="AY270" s="266" t="s">
        <v>143</v>
      </c>
    </row>
    <row r="271" s="1" customFormat="1" ht="16.5" customHeight="1">
      <c r="B271" s="45"/>
      <c r="C271" s="220" t="s">
        <v>349</v>
      </c>
      <c r="D271" s="220" t="s">
        <v>146</v>
      </c>
      <c r="E271" s="221" t="s">
        <v>350</v>
      </c>
      <c r="F271" s="222" t="s">
        <v>351</v>
      </c>
      <c r="G271" s="223" t="s">
        <v>162</v>
      </c>
      <c r="H271" s="224">
        <v>18.545000000000002</v>
      </c>
      <c r="I271" s="225"/>
      <c r="J271" s="226">
        <f>ROUND(I271*H271,2)</f>
        <v>0</v>
      </c>
      <c r="K271" s="222" t="s">
        <v>352</v>
      </c>
      <c r="L271" s="71"/>
      <c r="M271" s="227" t="s">
        <v>21</v>
      </c>
      <c r="N271" s="228" t="s">
        <v>43</v>
      </c>
      <c r="O271" s="46"/>
      <c r="P271" s="229">
        <f>O271*H271</f>
        <v>0</v>
      </c>
      <c r="Q271" s="229">
        <v>0</v>
      </c>
      <c r="R271" s="229">
        <f>Q271*H271</f>
        <v>0</v>
      </c>
      <c r="S271" s="229">
        <v>0.002</v>
      </c>
      <c r="T271" s="230">
        <f>S271*H271</f>
        <v>0.037090000000000005</v>
      </c>
      <c r="AR271" s="23" t="s">
        <v>151</v>
      </c>
      <c r="AT271" s="23" t="s">
        <v>146</v>
      </c>
      <c r="AU271" s="23" t="s">
        <v>82</v>
      </c>
      <c r="AY271" s="23" t="s">
        <v>143</v>
      </c>
      <c r="BE271" s="231">
        <f>IF(N271="základní",J271,0)</f>
        <v>0</v>
      </c>
      <c r="BF271" s="231">
        <f>IF(N271="snížená",J271,0)</f>
        <v>0</v>
      </c>
      <c r="BG271" s="231">
        <f>IF(N271="zákl. přenesená",J271,0)</f>
        <v>0</v>
      </c>
      <c r="BH271" s="231">
        <f>IF(N271="sníž. přenesená",J271,0)</f>
        <v>0</v>
      </c>
      <c r="BI271" s="231">
        <f>IF(N271="nulová",J271,0)</f>
        <v>0</v>
      </c>
      <c r="BJ271" s="23" t="s">
        <v>80</v>
      </c>
      <c r="BK271" s="231">
        <f>ROUND(I271*H271,2)</f>
        <v>0</v>
      </c>
      <c r="BL271" s="23" t="s">
        <v>151</v>
      </c>
      <c r="BM271" s="23" t="s">
        <v>353</v>
      </c>
    </row>
    <row r="272" s="11" customFormat="1">
      <c r="B272" s="235"/>
      <c r="C272" s="236"/>
      <c r="D272" s="232" t="s">
        <v>155</v>
      </c>
      <c r="E272" s="237" t="s">
        <v>21</v>
      </c>
      <c r="F272" s="238" t="s">
        <v>354</v>
      </c>
      <c r="G272" s="236"/>
      <c r="H272" s="237" t="s">
        <v>21</v>
      </c>
      <c r="I272" s="239"/>
      <c r="J272" s="236"/>
      <c r="K272" s="236"/>
      <c r="L272" s="240"/>
      <c r="M272" s="241"/>
      <c r="N272" s="242"/>
      <c r="O272" s="242"/>
      <c r="P272" s="242"/>
      <c r="Q272" s="242"/>
      <c r="R272" s="242"/>
      <c r="S272" s="242"/>
      <c r="T272" s="243"/>
      <c r="AT272" s="244" t="s">
        <v>155</v>
      </c>
      <c r="AU272" s="244" t="s">
        <v>82</v>
      </c>
      <c r="AV272" s="11" t="s">
        <v>80</v>
      </c>
      <c r="AW272" s="11" t="s">
        <v>35</v>
      </c>
      <c r="AX272" s="11" t="s">
        <v>72</v>
      </c>
      <c r="AY272" s="244" t="s">
        <v>143</v>
      </c>
    </row>
    <row r="273" s="12" customFormat="1">
      <c r="B273" s="245"/>
      <c r="C273" s="246"/>
      <c r="D273" s="232" t="s">
        <v>155</v>
      </c>
      <c r="E273" s="247" t="s">
        <v>21</v>
      </c>
      <c r="F273" s="248" t="s">
        <v>355</v>
      </c>
      <c r="G273" s="246"/>
      <c r="H273" s="249">
        <v>5.8799999999999999</v>
      </c>
      <c r="I273" s="250"/>
      <c r="J273" s="246"/>
      <c r="K273" s="246"/>
      <c r="L273" s="251"/>
      <c r="M273" s="252"/>
      <c r="N273" s="253"/>
      <c r="O273" s="253"/>
      <c r="P273" s="253"/>
      <c r="Q273" s="253"/>
      <c r="R273" s="253"/>
      <c r="S273" s="253"/>
      <c r="T273" s="254"/>
      <c r="AT273" s="255" t="s">
        <v>155</v>
      </c>
      <c r="AU273" s="255" t="s">
        <v>82</v>
      </c>
      <c r="AV273" s="12" t="s">
        <v>82</v>
      </c>
      <c r="AW273" s="12" t="s">
        <v>35</v>
      </c>
      <c r="AX273" s="12" t="s">
        <v>72</v>
      </c>
      <c r="AY273" s="255" t="s">
        <v>143</v>
      </c>
    </row>
    <row r="274" s="12" customFormat="1">
      <c r="B274" s="245"/>
      <c r="C274" s="246"/>
      <c r="D274" s="232" t="s">
        <v>155</v>
      </c>
      <c r="E274" s="247" t="s">
        <v>21</v>
      </c>
      <c r="F274" s="248" t="s">
        <v>356</v>
      </c>
      <c r="G274" s="246"/>
      <c r="H274" s="249">
        <v>4.5</v>
      </c>
      <c r="I274" s="250"/>
      <c r="J274" s="246"/>
      <c r="K274" s="246"/>
      <c r="L274" s="251"/>
      <c r="M274" s="252"/>
      <c r="N274" s="253"/>
      <c r="O274" s="253"/>
      <c r="P274" s="253"/>
      <c r="Q274" s="253"/>
      <c r="R274" s="253"/>
      <c r="S274" s="253"/>
      <c r="T274" s="254"/>
      <c r="AT274" s="255" t="s">
        <v>155</v>
      </c>
      <c r="AU274" s="255" t="s">
        <v>82</v>
      </c>
      <c r="AV274" s="12" t="s">
        <v>82</v>
      </c>
      <c r="AW274" s="12" t="s">
        <v>35</v>
      </c>
      <c r="AX274" s="12" t="s">
        <v>72</v>
      </c>
      <c r="AY274" s="255" t="s">
        <v>143</v>
      </c>
    </row>
    <row r="275" s="12" customFormat="1">
      <c r="B275" s="245"/>
      <c r="C275" s="246"/>
      <c r="D275" s="232" t="s">
        <v>155</v>
      </c>
      <c r="E275" s="247" t="s">
        <v>21</v>
      </c>
      <c r="F275" s="248" t="s">
        <v>357</v>
      </c>
      <c r="G275" s="246"/>
      <c r="H275" s="249">
        <v>6.5650000000000004</v>
      </c>
      <c r="I275" s="250"/>
      <c r="J275" s="246"/>
      <c r="K275" s="246"/>
      <c r="L275" s="251"/>
      <c r="M275" s="252"/>
      <c r="N275" s="253"/>
      <c r="O275" s="253"/>
      <c r="P275" s="253"/>
      <c r="Q275" s="253"/>
      <c r="R275" s="253"/>
      <c r="S275" s="253"/>
      <c r="T275" s="254"/>
      <c r="AT275" s="255" t="s">
        <v>155</v>
      </c>
      <c r="AU275" s="255" t="s">
        <v>82</v>
      </c>
      <c r="AV275" s="12" t="s">
        <v>82</v>
      </c>
      <c r="AW275" s="12" t="s">
        <v>35</v>
      </c>
      <c r="AX275" s="12" t="s">
        <v>72</v>
      </c>
      <c r="AY275" s="255" t="s">
        <v>143</v>
      </c>
    </row>
    <row r="276" s="11" customFormat="1">
      <c r="B276" s="235"/>
      <c r="C276" s="236"/>
      <c r="D276" s="232" t="s">
        <v>155</v>
      </c>
      <c r="E276" s="237" t="s">
        <v>21</v>
      </c>
      <c r="F276" s="238" t="s">
        <v>358</v>
      </c>
      <c r="G276" s="236"/>
      <c r="H276" s="237" t="s">
        <v>21</v>
      </c>
      <c r="I276" s="239"/>
      <c r="J276" s="236"/>
      <c r="K276" s="236"/>
      <c r="L276" s="240"/>
      <c r="M276" s="241"/>
      <c r="N276" s="242"/>
      <c r="O276" s="242"/>
      <c r="P276" s="242"/>
      <c r="Q276" s="242"/>
      <c r="R276" s="242"/>
      <c r="S276" s="242"/>
      <c r="T276" s="243"/>
      <c r="AT276" s="244" t="s">
        <v>155</v>
      </c>
      <c r="AU276" s="244" t="s">
        <v>82</v>
      </c>
      <c r="AV276" s="11" t="s">
        <v>80</v>
      </c>
      <c r="AW276" s="11" t="s">
        <v>35</v>
      </c>
      <c r="AX276" s="11" t="s">
        <v>72</v>
      </c>
      <c r="AY276" s="244" t="s">
        <v>143</v>
      </c>
    </row>
    <row r="277" s="12" customFormat="1">
      <c r="B277" s="245"/>
      <c r="C277" s="246"/>
      <c r="D277" s="232" t="s">
        <v>155</v>
      </c>
      <c r="E277" s="247" t="s">
        <v>21</v>
      </c>
      <c r="F277" s="248" t="s">
        <v>359</v>
      </c>
      <c r="G277" s="246"/>
      <c r="H277" s="249">
        <v>1.6000000000000001</v>
      </c>
      <c r="I277" s="250"/>
      <c r="J277" s="246"/>
      <c r="K277" s="246"/>
      <c r="L277" s="251"/>
      <c r="M277" s="252"/>
      <c r="N277" s="253"/>
      <c r="O277" s="253"/>
      <c r="P277" s="253"/>
      <c r="Q277" s="253"/>
      <c r="R277" s="253"/>
      <c r="S277" s="253"/>
      <c r="T277" s="254"/>
      <c r="AT277" s="255" t="s">
        <v>155</v>
      </c>
      <c r="AU277" s="255" t="s">
        <v>82</v>
      </c>
      <c r="AV277" s="12" t="s">
        <v>82</v>
      </c>
      <c r="AW277" s="12" t="s">
        <v>35</v>
      </c>
      <c r="AX277" s="12" t="s">
        <v>72</v>
      </c>
      <c r="AY277" s="255" t="s">
        <v>143</v>
      </c>
    </row>
    <row r="278" s="13" customFormat="1">
      <c r="B278" s="256"/>
      <c r="C278" s="257"/>
      <c r="D278" s="232" t="s">
        <v>155</v>
      </c>
      <c r="E278" s="258" t="s">
        <v>21</v>
      </c>
      <c r="F278" s="259" t="s">
        <v>167</v>
      </c>
      <c r="G278" s="257"/>
      <c r="H278" s="260">
        <v>18.545000000000002</v>
      </c>
      <c r="I278" s="261"/>
      <c r="J278" s="257"/>
      <c r="K278" s="257"/>
      <c r="L278" s="262"/>
      <c r="M278" s="263"/>
      <c r="N278" s="264"/>
      <c r="O278" s="264"/>
      <c r="P278" s="264"/>
      <c r="Q278" s="264"/>
      <c r="R278" s="264"/>
      <c r="S278" s="264"/>
      <c r="T278" s="265"/>
      <c r="AT278" s="266" t="s">
        <v>155</v>
      </c>
      <c r="AU278" s="266" t="s">
        <v>82</v>
      </c>
      <c r="AV278" s="13" t="s">
        <v>151</v>
      </c>
      <c r="AW278" s="13" t="s">
        <v>35</v>
      </c>
      <c r="AX278" s="13" t="s">
        <v>80</v>
      </c>
      <c r="AY278" s="266" t="s">
        <v>143</v>
      </c>
    </row>
    <row r="279" s="1" customFormat="1" ht="38.25" customHeight="1">
      <c r="B279" s="45"/>
      <c r="C279" s="220" t="s">
        <v>360</v>
      </c>
      <c r="D279" s="220" t="s">
        <v>146</v>
      </c>
      <c r="E279" s="221" t="s">
        <v>361</v>
      </c>
      <c r="F279" s="222" t="s">
        <v>362</v>
      </c>
      <c r="G279" s="223" t="s">
        <v>149</v>
      </c>
      <c r="H279" s="224">
        <v>1</v>
      </c>
      <c r="I279" s="225"/>
      <c r="J279" s="226">
        <f>ROUND(I279*H279,2)</f>
        <v>0</v>
      </c>
      <c r="K279" s="222" t="s">
        <v>352</v>
      </c>
      <c r="L279" s="71"/>
      <c r="M279" s="227" t="s">
        <v>21</v>
      </c>
      <c r="N279" s="228" t="s">
        <v>43</v>
      </c>
      <c r="O279" s="46"/>
      <c r="P279" s="229">
        <f>O279*H279</f>
        <v>0</v>
      </c>
      <c r="Q279" s="229">
        <v>0.040000000000000001</v>
      </c>
      <c r="R279" s="229">
        <f>Q279*H279</f>
        <v>0.040000000000000001</v>
      </c>
      <c r="S279" s="229">
        <v>0.002</v>
      </c>
      <c r="T279" s="230">
        <f>S279*H279</f>
        <v>0.002</v>
      </c>
      <c r="AR279" s="23" t="s">
        <v>151</v>
      </c>
      <c r="AT279" s="23" t="s">
        <v>146</v>
      </c>
      <c r="AU279" s="23" t="s">
        <v>82</v>
      </c>
      <c r="AY279" s="23" t="s">
        <v>143</v>
      </c>
      <c r="BE279" s="231">
        <f>IF(N279="základní",J279,0)</f>
        <v>0</v>
      </c>
      <c r="BF279" s="231">
        <f>IF(N279="snížená",J279,0)</f>
        <v>0</v>
      </c>
      <c r="BG279" s="231">
        <f>IF(N279="zákl. přenesená",J279,0)</f>
        <v>0</v>
      </c>
      <c r="BH279" s="231">
        <f>IF(N279="sníž. přenesená",J279,0)</f>
        <v>0</v>
      </c>
      <c r="BI279" s="231">
        <f>IF(N279="nulová",J279,0)</f>
        <v>0</v>
      </c>
      <c r="BJ279" s="23" t="s">
        <v>80</v>
      </c>
      <c r="BK279" s="231">
        <f>ROUND(I279*H279,2)</f>
        <v>0</v>
      </c>
      <c r="BL279" s="23" t="s">
        <v>151</v>
      </c>
      <c r="BM279" s="23" t="s">
        <v>363</v>
      </c>
    </row>
    <row r="280" s="11" customFormat="1">
      <c r="B280" s="235"/>
      <c r="C280" s="236"/>
      <c r="D280" s="232" t="s">
        <v>155</v>
      </c>
      <c r="E280" s="237" t="s">
        <v>21</v>
      </c>
      <c r="F280" s="238" t="s">
        <v>364</v>
      </c>
      <c r="G280" s="236"/>
      <c r="H280" s="237" t="s">
        <v>21</v>
      </c>
      <c r="I280" s="239"/>
      <c r="J280" s="236"/>
      <c r="K280" s="236"/>
      <c r="L280" s="240"/>
      <c r="M280" s="241"/>
      <c r="N280" s="242"/>
      <c r="O280" s="242"/>
      <c r="P280" s="242"/>
      <c r="Q280" s="242"/>
      <c r="R280" s="242"/>
      <c r="S280" s="242"/>
      <c r="T280" s="243"/>
      <c r="AT280" s="244" t="s">
        <v>155</v>
      </c>
      <c r="AU280" s="244" t="s">
        <v>82</v>
      </c>
      <c r="AV280" s="11" t="s">
        <v>80</v>
      </c>
      <c r="AW280" s="11" t="s">
        <v>35</v>
      </c>
      <c r="AX280" s="11" t="s">
        <v>72</v>
      </c>
      <c r="AY280" s="244" t="s">
        <v>143</v>
      </c>
    </row>
    <row r="281" s="12" customFormat="1">
      <c r="B281" s="245"/>
      <c r="C281" s="246"/>
      <c r="D281" s="232" t="s">
        <v>155</v>
      </c>
      <c r="E281" s="247" t="s">
        <v>21</v>
      </c>
      <c r="F281" s="248" t="s">
        <v>80</v>
      </c>
      <c r="G281" s="246"/>
      <c r="H281" s="249">
        <v>1</v>
      </c>
      <c r="I281" s="250"/>
      <c r="J281" s="246"/>
      <c r="K281" s="246"/>
      <c r="L281" s="251"/>
      <c r="M281" s="252"/>
      <c r="N281" s="253"/>
      <c r="O281" s="253"/>
      <c r="P281" s="253"/>
      <c r="Q281" s="253"/>
      <c r="R281" s="253"/>
      <c r="S281" s="253"/>
      <c r="T281" s="254"/>
      <c r="AT281" s="255" t="s">
        <v>155</v>
      </c>
      <c r="AU281" s="255" t="s">
        <v>82</v>
      </c>
      <c r="AV281" s="12" t="s">
        <v>82</v>
      </c>
      <c r="AW281" s="12" t="s">
        <v>35</v>
      </c>
      <c r="AX281" s="12" t="s">
        <v>80</v>
      </c>
      <c r="AY281" s="255" t="s">
        <v>143</v>
      </c>
    </row>
    <row r="282" s="10" customFormat="1" ht="29.88" customHeight="1">
      <c r="B282" s="204"/>
      <c r="C282" s="205"/>
      <c r="D282" s="206" t="s">
        <v>71</v>
      </c>
      <c r="E282" s="218" t="s">
        <v>365</v>
      </c>
      <c r="F282" s="218" t="s">
        <v>366</v>
      </c>
      <c r="G282" s="205"/>
      <c r="H282" s="205"/>
      <c r="I282" s="208"/>
      <c r="J282" s="219">
        <f>BK282</f>
        <v>0</v>
      </c>
      <c r="K282" s="205"/>
      <c r="L282" s="210"/>
      <c r="M282" s="211"/>
      <c r="N282" s="212"/>
      <c r="O282" s="212"/>
      <c r="P282" s="213">
        <f>SUM(P283:P292)</f>
        <v>0</v>
      </c>
      <c r="Q282" s="212"/>
      <c r="R282" s="213">
        <f>SUM(R283:R292)</f>
        <v>0</v>
      </c>
      <c r="S282" s="212"/>
      <c r="T282" s="214">
        <f>SUM(T283:T292)</f>
        <v>0</v>
      </c>
      <c r="AR282" s="215" t="s">
        <v>80</v>
      </c>
      <c r="AT282" s="216" t="s">
        <v>71</v>
      </c>
      <c r="AU282" s="216" t="s">
        <v>80</v>
      </c>
      <c r="AY282" s="215" t="s">
        <v>143</v>
      </c>
      <c r="BK282" s="217">
        <f>SUM(BK283:BK292)</f>
        <v>0</v>
      </c>
    </row>
    <row r="283" s="1" customFormat="1" ht="25.5" customHeight="1">
      <c r="B283" s="45"/>
      <c r="C283" s="220" t="s">
        <v>367</v>
      </c>
      <c r="D283" s="220" t="s">
        <v>146</v>
      </c>
      <c r="E283" s="221" t="s">
        <v>368</v>
      </c>
      <c r="F283" s="222" t="s">
        <v>369</v>
      </c>
      <c r="G283" s="223" t="s">
        <v>370</v>
      </c>
      <c r="H283" s="224">
        <v>27.172999999999998</v>
      </c>
      <c r="I283" s="225"/>
      <c r="J283" s="226">
        <f>ROUND(I283*H283,2)</f>
        <v>0</v>
      </c>
      <c r="K283" s="222" t="s">
        <v>150</v>
      </c>
      <c r="L283" s="71"/>
      <c r="M283" s="227" t="s">
        <v>21</v>
      </c>
      <c r="N283" s="228" t="s">
        <v>43</v>
      </c>
      <c r="O283" s="46"/>
      <c r="P283" s="229">
        <f>O283*H283</f>
        <v>0</v>
      </c>
      <c r="Q283" s="229">
        <v>0</v>
      </c>
      <c r="R283" s="229">
        <f>Q283*H283</f>
        <v>0</v>
      </c>
      <c r="S283" s="229">
        <v>0</v>
      </c>
      <c r="T283" s="230">
        <f>S283*H283</f>
        <v>0</v>
      </c>
      <c r="AR283" s="23" t="s">
        <v>151</v>
      </c>
      <c r="AT283" s="23" t="s">
        <v>146</v>
      </c>
      <c r="AU283" s="23" t="s">
        <v>82</v>
      </c>
      <c r="AY283" s="23" t="s">
        <v>143</v>
      </c>
      <c r="BE283" s="231">
        <f>IF(N283="základní",J283,0)</f>
        <v>0</v>
      </c>
      <c r="BF283" s="231">
        <f>IF(N283="snížená",J283,0)</f>
        <v>0</v>
      </c>
      <c r="BG283" s="231">
        <f>IF(N283="zákl. přenesená",J283,0)</f>
        <v>0</v>
      </c>
      <c r="BH283" s="231">
        <f>IF(N283="sníž. přenesená",J283,0)</f>
        <v>0</v>
      </c>
      <c r="BI283" s="231">
        <f>IF(N283="nulová",J283,0)</f>
        <v>0</v>
      </c>
      <c r="BJ283" s="23" t="s">
        <v>80</v>
      </c>
      <c r="BK283" s="231">
        <f>ROUND(I283*H283,2)</f>
        <v>0</v>
      </c>
      <c r="BL283" s="23" t="s">
        <v>151</v>
      </c>
      <c r="BM283" s="23" t="s">
        <v>371</v>
      </c>
    </row>
    <row r="284" s="1" customFormat="1">
      <c r="B284" s="45"/>
      <c r="C284" s="73"/>
      <c r="D284" s="232" t="s">
        <v>153</v>
      </c>
      <c r="E284" s="73"/>
      <c r="F284" s="233" t="s">
        <v>372</v>
      </c>
      <c r="G284" s="73"/>
      <c r="H284" s="73"/>
      <c r="I284" s="190"/>
      <c r="J284" s="73"/>
      <c r="K284" s="73"/>
      <c r="L284" s="71"/>
      <c r="M284" s="234"/>
      <c r="N284" s="46"/>
      <c r="O284" s="46"/>
      <c r="P284" s="46"/>
      <c r="Q284" s="46"/>
      <c r="R284" s="46"/>
      <c r="S284" s="46"/>
      <c r="T284" s="94"/>
      <c r="AT284" s="23" t="s">
        <v>153</v>
      </c>
      <c r="AU284" s="23" t="s">
        <v>82</v>
      </c>
    </row>
    <row r="285" s="1" customFormat="1" ht="25.5" customHeight="1">
      <c r="B285" s="45"/>
      <c r="C285" s="220" t="s">
        <v>373</v>
      </c>
      <c r="D285" s="220" t="s">
        <v>146</v>
      </c>
      <c r="E285" s="221" t="s">
        <v>374</v>
      </c>
      <c r="F285" s="222" t="s">
        <v>375</v>
      </c>
      <c r="G285" s="223" t="s">
        <v>370</v>
      </c>
      <c r="H285" s="224">
        <v>27.172999999999998</v>
      </c>
      <c r="I285" s="225"/>
      <c r="J285" s="226">
        <f>ROUND(I285*H285,2)</f>
        <v>0</v>
      </c>
      <c r="K285" s="222" t="s">
        <v>150</v>
      </c>
      <c r="L285" s="71"/>
      <c r="M285" s="227" t="s">
        <v>21</v>
      </c>
      <c r="N285" s="228" t="s">
        <v>43</v>
      </c>
      <c r="O285" s="46"/>
      <c r="P285" s="229">
        <f>O285*H285</f>
        <v>0</v>
      </c>
      <c r="Q285" s="229">
        <v>0</v>
      </c>
      <c r="R285" s="229">
        <f>Q285*H285</f>
        <v>0</v>
      </c>
      <c r="S285" s="229">
        <v>0</v>
      </c>
      <c r="T285" s="230">
        <f>S285*H285</f>
        <v>0</v>
      </c>
      <c r="AR285" s="23" t="s">
        <v>151</v>
      </c>
      <c r="AT285" s="23" t="s">
        <v>146</v>
      </c>
      <c r="AU285" s="23" t="s">
        <v>82</v>
      </c>
      <c r="AY285" s="23" t="s">
        <v>143</v>
      </c>
      <c r="BE285" s="231">
        <f>IF(N285="základní",J285,0)</f>
        <v>0</v>
      </c>
      <c r="BF285" s="231">
        <f>IF(N285="snížená",J285,0)</f>
        <v>0</v>
      </c>
      <c r="BG285" s="231">
        <f>IF(N285="zákl. přenesená",J285,0)</f>
        <v>0</v>
      </c>
      <c r="BH285" s="231">
        <f>IF(N285="sníž. přenesená",J285,0)</f>
        <v>0</v>
      </c>
      <c r="BI285" s="231">
        <f>IF(N285="nulová",J285,0)</f>
        <v>0</v>
      </c>
      <c r="BJ285" s="23" t="s">
        <v>80</v>
      </c>
      <c r="BK285" s="231">
        <f>ROUND(I285*H285,2)</f>
        <v>0</v>
      </c>
      <c r="BL285" s="23" t="s">
        <v>151</v>
      </c>
      <c r="BM285" s="23" t="s">
        <v>376</v>
      </c>
    </row>
    <row r="286" s="1" customFormat="1">
      <c r="B286" s="45"/>
      <c r="C286" s="73"/>
      <c r="D286" s="232" t="s">
        <v>153</v>
      </c>
      <c r="E286" s="73"/>
      <c r="F286" s="233" t="s">
        <v>377</v>
      </c>
      <c r="G286" s="73"/>
      <c r="H286" s="73"/>
      <c r="I286" s="190"/>
      <c r="J286" s="73"/>
      <c r="K286" s="73"/>
      <c r="L286" s="71"/>
      <c r="M286" s="234"/>
      <c r="N286" s="46"/>
      <c r="O286" s="46"/>
      <c r="P286" s="46"/>
      <c r="Q286" s="46"/>
      <c r="R286" s="46"/>
      <c r="S286" s="46"/>
      <c r="T286" s="94"/>
      <c r="AT286" s="23" t="s">
        <v>153</v>
      </c>
      <c r="AU286" s="23" t="s">
        <v>82</v>
      </c>
    </row>
    <row r="287" s="1" customFormat="1" ht="25.5" customHeight="1">
      <c r="B287" s="45"/>
      <c r="C287" s="220" t="s">
        <v>378</v>
      </c>
      <c r="D287" s="220" t="s">
        <v>146</v>
      </c>
      <c r="E287" s="221" t="s">
        <v>379</v>
      </c>
      <c r="F287" s="222" t="s">
        <v>380</v>
      </c>
      <c r="G287" s="223" t="s">
        <v>370</v>
      </c>
      <c r="H287" s="224">
        <v>516.28700000000003</v>
      </c>
      <c r="I287" s="225"/>
      <c r="J287" s="226">
        <f>ROUND(I287*H287,2)</f>
        <v>0</v>
      </c>
      <c r="K287" s="222" t="s">
        <v>150</v>
      </c>
      <c r="L287" s="71"/>
      <c r="M287" s="227" t="s">
        <v>21</v>
      </c>
      <c r="N287" s="228" t="s">
        <v>43</v>
      </c>
      <c r="O287" s="46"/>
      <c r="P287" s="229">
        <f>O287*H287</f>
        <v>0</v>
      </c>
      <c r="Q287" s="229">
        <v>0</v>
      </c>
      <c r="R287" s="229">
        <f>Q287*H287</f>
        <v>0</v>
      </c>
      <c r="S287" s="229">
        <v>0</v>
      </c>
      <c r="T287" s="230">
        <f>S287*H287</f>
        <v>0</v>
      </c>
      <c r="AR287" s="23" t="s">
        <v>151</v>
      </c>
      <c r="AT287" s="23" t="s">
        <v>146</v>
      </c>
      <c r="AU287" s="23" t="s">
        <v>82</v>
      </c>
      <c r="AY287" s="23" t="s">
        <v>143</v>
      </c>
      <c r="BE287" s="231">
        <f>IF(N287="základní",J287,0)</f>
        <v>0</v>
      </c>
      <c r="BF287" s="231">
        <f>IF(N287="snížená",J287,0)</f>
        <v>0</v>
      </c>
      <c r="BG287" s="231">
        <f>IF(N287="zákl. přenesená",J287,0)</f>
        <v>0</v>
      </c>
      <c r="BH287" s="231">
        <f>IF(N287="sníž. přenesená",J287,0)</f>
        <v>0</v>
      </c>
      <c r="BI287" s="231">
        <f>IF(N287="nulová",J287,0)</f>
        <v>0</v>
      </c>
      <c r="BJ287" s="23" t="s">
        <v>80</v>
      </c>
      <c r="BK287" s="231">
        <f>ROUND(I287*H287,2)</f>
        <v>0</v>
      </c>
      <c r="BL287" s="23" t="s">
        <v>151</v>
      </c>
      <c r="BM287" s="23" t="s">
        <v>381</v>
      </c>
    </row>
    <row r="288" s="1" customFormat="1">
      <c r="B288" s="45"/>
      <c r="C288" s="73"/>
      <c r="D288" s="232" t="s">
        <v>153</v>
      </c>
      <c r="E288" s="73"/>
      <c r="F288" s="233" t="s">
        <v>377</v>
      </c>
      <c r="G288" s="73"/>
      <c r="H288" s="73"/>
      <c r="I288" s="190"/>
      <c r="J288" s="73"/>
      <c r="K288" s="73"/>
      <c r="L288" s="71"/>
      <c r="M288" s="234"/>
      <c r="N288" s="46"/>
      <c r="O288" s="46"/>
      <c r="P288" s="46"/>
      <c r="Q288" s="46"/>
      <c r="R288" s="46"/>
      <c r="S288" s="46"/>
      <c r="T288" s="94"/>
      <c r="AT288" s="23" t="s">
        <v>153</v>
      </c>
      <c r="AU288" s="23" t="s">
        <v>82</v>
      </c>
    </row>
    <row r="289" s="12" customFormat="1">
      <c r="B289" s="245"/>
      <c r="C289" s="246"/>
      <c r="D289" s="232" t="s">
        <v>155</v>
      </c>
      <c r="E289" s="246"/>
      <c r="F289" s="248" t="s">
        <v>382</v>
      </c>
      <c r="G289" s="246"/>
      <c r="H289" s="249">
        <v>516.28700000000003</v>
      </c>
      <c r="I289" s="250"/>
      <c r="J289" s="246"/>
      <c r="K289" s="246"/>
      <c r="L289" s="251"/>
      <c r="M289" s="252"/>
      <c r="N289" s="253"/>
      <c r="O289" s="253"/>
      <c r="P289" s="253"/>
      <c r="Q289" s="253"/>
      <c r="R289" s="253"/>
      <c r="S289" s="253"/>
      <c r="T289" s="254"/>
      <c r="AT289" s="255" t="s">
        <v>155</v>
      </c>
      <c r="AU289" s="255" t="s">
        <v>82</v>
      </c>
      <c r="AV289" s="12" t="s">
        <v>82</v>
      </c>
      <c r="AW289" s="12" t="s">
        <v>6</v>
      </c>
      <c r="AX289" s="12" t="s">
        <v>80</v>
      </c>
      <c r="AY289" s="255" t="s">
        <v>143</v>
      </c>
    </row>
    <row r="290" s="1" customFormat="1" ht="38.25" customHeight="1">
      <c r="B290" s="45"/>
      <c r="C290" s="220" t="s">
        <v>383</v>
      </c>
      <c r="D290" s="220" t="s">
        <v>146</v>
      </c>
      <c r="E290" s="221" t="s">
        <v>384</v>
      </c>
      <c r="F290" s="222" t="s">
        <v>385</v>
      </c>
      <c r="G290" s="223" t="s">
        <v>370</v>
      </c>
      <c r="H290" s="224">
        <v>27.172999999999998</v>
      </c>
      <c r="I290" s="225"/>
      <c r="J290" s="226">
        <f>ROUND(I290*H290,2)</f>
        <v>0</v>
      </c>
      <c r="K290" s="222" t="s">
        <v>150</v>
      </c>
      <c r="L290" s="71"/>
      <c r="M290" s="227" t="s">
        <v>21</v>
      </c>
      <c r="N290" s="228" t="s">
        <v>43</v>
      </c>
      <c r="O290" s="46"/>
      <c r="P290" s="229">
        <f>O290*H290</f>
        <v>0</v>
      </c>
      <c r="Q290" s="229">
        <v>0</v>
      </c>
      <c r="R290" s="229">
        <f>Q290*H290</f>
        <v>0</v>
      </c>
      <c r="S290" s="229">
        <v>0</v>
      </c>
      <c r="T290" s="230">
        <f>S290*H290</f>
        <v>0</v>
      </c>
      <c r="AR290" s="23" t="s">
        <v>151</v>
      </c>
      <c r="AT290" s="23" t="s">
        <v>146</v>
      </c>
      <c r="AU290" s="23" t="s">
        <v>82</v>
      </c>
      <c r="AY290" s="23" t="s">
        <v>143</v>
      </c>
      <c r="BE290" s="231">
        <f>IF(N290="základní",J290,0)</f>
        <v>0</v>
      </c>
      <c r="BF290" s="231">
        <f>IF(N290="snížená",J290,0)</f>
        <v>0</v>
      </c>
      <c r="BG290" s="231">
        <f>IF(N290="zákl. přenesená",J290,0)</f>
        <v>0</v>
      </c>
      <c r="BH290" s="231">
        <f>IF(N290="sníž. přenesená",J290,0)</f>
        <v>0</v>
      </c>
      <c r="BI290" s="231">
        <f>IF(N290="nulová",J290,0)</f>
        <v>0</v>
      </c>
      <c r="BJ290" s="23" t="s">
        <v>80</v>
      </c>
      <c r="BK290" s="231">
        <f>ROUND(I290*H290,2)</f>
        <v>0</v>
      </c>
      <c r="BL290" s="23" t="s">
        <v>151</v>
      </c>
      <c r="BM290" s="23" t="s">
        <v>386</v>
      </c>
    </row>
    <row r="291" s="1" customFormat="1">
      <c r="B291" s="45"/>
      <c r="C291" s="73"/>
      <c r="D291" s="232" t="s">
        <v>153</v>
      </c>
      <c r="E291" s="73"/>
      <c r="F291" s="233" t="s">
        <v>387</v>
      </c>
      <c r="G291" s="73"/>
      <c r="H291" s="73"/>
      <c r="I291" s="190"/>
      <c r="J291" s="73"/>
      <c r="K291" s="73"/>
      <c r="L291" s="71"/>
      <c r="M291" s="234"/>
      <c r="N291" s="46"/>
      <c r="O291" s="46"/>
      <c r="P291" s="46"/>
      <c r="Q291" s="46"/>
      <c r="R291" s="46"/>
      <c r="S291" s="46"/>
      <c r="T291" s="94"/>
      <c r="AT291" s="23" t="s">
        <v>153</v>
      </c>
      <c r="AU291" s="23" t="s">
        <v>82</v>
      </c>
    </row>
    <row r="292" s="12" customFormat="1">
      <c r="B292" s="245"/>
      <c r="C292" s="246"/>
      <c r="D292" s="232" t="s">
        <v>155</v>
      </c>
      <c r="E292" s="247" t="s">
        <v>21</v>
      </c>
      <c r="F292" s="248" t="s">
        <v>388</v>
      </c>
      <c r="G292" s="246"/>
      <c r="H292" s="249">
        <v>27.172999999999998</v>
      </c>
      <c r="I292" s="250"/>
      <c r="J292" s="246"/>
      <c r="K292" s="246"/>
      <c r="L292" s="251"/>
      <c r="M292" s="252"/>
      <c r="N292" s="253"/>
      <c r="O292" s="253"/>
      <c r="P292" s="253"/>
      <c r="Q292" s="253"/>
      <c r="R292" s="253"/>
      <c r="S292" s="253"/>
      <c r="T292" s="254"/>
      <c r="AT292" s="255" t="s">
        <v>155</v>
      </c>
      <c r="AU292" s="255" t="s">
        <v>82</v>
      </c>
      <c r="AV292" s="12" t="s">
        <v>82</v>
      </c>
      <c r="AW292" s="12" t="s">
        <v>35</v>
      </c>
      <c r="AX292" s="12" t="s">
        <v>80</v>
      </c>
      <c r="AY292" s="255" t="s">
        <v>143</v>
      </c>
    </row>
    <row r="293" s="10" customFormat="1" ht="29.88" customHeight="1">
      <c r="B293" s="204"/>
      <c r="C293" s="205"/>
      <c r="D293" s="206" t="s">
        <v>71</v>
      </c>
      <c r="E293" s="218" t="s">
        <v>389</v>
      </c>
      <c r="F293" s="218" t="s">
        <v>390</v>
      </c>
      <c r="G293" s="205"/>
      <c r="H293" s="205"/>
      <c r="I293" s="208"/>
      <c r="J293" s="219">
        <f>BK293</f>
        <v>0</v>
      </c>
      <c r="K293" s="205"/>
      <c r="L293" s="210"/>
      <c r="M293" s="211"/>
      <c r="N293" s="212"/>
      <c r="O293" s="212"/>
      <c r="P293" s="213">
        <f>SUM(P294:P300)</f>
        <v>0</v>
      </c>
      <c r="Q293" s="212"/>
      <c r="R293" s="213">
        <f>SUM(R294:R300)</f>
        <v>0</v>
      </c>
      <c r="S293" s="212"/>
      <c r="T293" s="214">
        <f>SUM(T294:T300)</f>
        <v>0</v>
      </c>
      <c r="AR293" s="215" t="s">
        <v>80</v>
      </c>
      <c r="AT293" s="216" t="s">
        <v>71</v>
      </c>
      <c r="AU293" s="216" t="s">
        <v>80</v>
      </c>
      <c r="AY293" s="215" t="s">
        <v>143</v>
      </c>
      <c r="BK293" s="217">
        <f>SUM(BK294:BK300)</f>
        <v>0</v>
      </c>
    </row>
    <row r="294" s="1" customFormat="1" ht="38.25" customHeight="1">
      <c r="B294" s="45"/>
      <c r="C294" s="220" t="s">
        <v>391</v>
      </c>
      <c r="D294" s="220" t="s">
        <v>146</v>
      </c>
      <c r="E294" s="221" t="s">
        <v>392</v>
      </c>
      <c r="F294" s="222" t="s">
        <v>393</v>
      </c>
      <c r="G294" s="223" t="s">
        <v>370</v>
      </c>
      <c r="H294" s="224">
        <v>10.446</v>
      </c>
      <c r="I294" s="225"/>
      <c r="J294" s="226">
        <f>ROUND(I294*H294,2)</f>
        <v>0</v>
      </c>
      <c r="K294" s="222" t="s">
        <v>150</v>
      </c>
      <c r="L294" s="71"/>
      <c r="M294" s="227" t="s">
        <v>21</v>
      </c>
      <c r="N294" s="228" t="s">
        <v>43</v>
      </c>
      <c r="O294" s="46"/>
      <c r="P294" s="229">
        <f>O294*H294</f>
        <v>0</v>
      </c>
      <c r="Q294" s="229">
        <v>0</v>
      </c>
      <c r="R294" s="229">
        <f>Q294*H294</f>
        <v>0</v>
      </c>
      <c r="S294" s="229">
        <v>0</v>
      </c>
      <c r="T294" s="230">
        <f>S294*H294</f>
        <v>0</v>
      </c>
      <c r="AR294" s="23" t="s">
        <v>151</v>
      </c>
      <c r="AT294" s="23" t="s">
        <v>146</v>
      </c>
      <c r="AU294" s="23" t="s">
        <v>82</v>
      </c>
      <c r="AY294" s="23" t="s">
        <v>143</v>
      </c>
      <c r="BE294" s="231">
        <f>IF(N294="základní",J294,0)</f>
        <v>0</v>
      </c>
      <c r="BF294" s="231">
        <f>IF(N294="snížená",J294,0)</f>
        <v>0</v>
      </c>
      <c r="BG294" s="231">
        <f>IF(N294="zákl. přenesená",J294,0)</f>
        <v>0</v>
      </c>
      <c r="BH294" s="231">
        <f>IF(N294="sníž. přenesená",J294,0)</f>
        <v>0</v>
      </c>
      <c r="BI294" s="231">
        <f>IF(N294="nulová",J294,0)</f>
        <v>0</v>
      </c>
      <c r="BJ294" s="23" t="s">
        <v>80</v>
      </c>
      <c r="BK294" s="231">
        <f>ROUND(I294*H294,2)</f>
        <v>0</v>
      </c>
      <c r="BL294" s="23" t="s">
        <v>151</v>
      </c>
      <c r="BM294" s="23" t="s">
        <v>394</v>
      </c>
    </row>
    <row r="295" s="1" customFormat="1">
      <c r="B295" s="45"/>
      <c r="C295" s="73"/>
      <c r="D295" s="232" t="s">
        <v>153</v>
      </c>
      <c r="E295" s="73"/>
      <c r="F295" s="233" t="s">
        <v>395</v>
      </c>
      <c r="G295" s="73"/>
      <c r="H295" s="73"/>
      <c r="I295" s="190"/>
      <c r="J295" s="73"/>
      <c r="K295" s="73"/>
      <c r="L295" s="71"/>
      <c r="M295" s="234"/>
      <c r="N295" s="46"/>
      <c r="O295" s="46"/>
      <c r="P295" s="46"/>
      <c r="Q295" s="46"/>
      <c r="R295" s="46"/>
      <c r="S295" s="46"/>
      <c r="T295" s="94"/>
      <c r="AT295" s="23" t="s">
        <v>153</v>
      </c>
      <c r="AU295" s="23" t="s">
        <v>82</v>
      </c>
    </row>
    <row r="296" s="1" customFormat="1" ht="51" customHeight="1">
      <c r="B296" s="45"/>
      <c r="C296" s="220" t="s">
        <v>396</v>
      </c>
      <c r="D296" s="220" t="s">
        <v>146</v>
      </c>
      <c r="E296" s="221" t="s">
        <v>397</v>
      </c>
      <c r="F296" s="222" t="s">
        <v>398</v>
      </c>
      <c r="G296" s="223" t="s">
        <v>370</v>
      </c>
      <c r="H296" s="224">
        <v>10.446</v>
      </c>
      <c r="I296" s="225"/>
      <c r="J296" s="226">
        <f>ROUND(I296*H296,2)</f>
        <v>0</v>
      </c>
      <c r="K296" s="222" t="s">
        <v>150</v>
      </c>
      <c r="L296" s="71"/>
      <c r="M296" s="227" t="s">
        <v>21</v>
      </c>
      <c r="N296" s="228" t="s">
        <v>43</v>
      </c>
      <c r="O296" s="46"/>
      <c r="P296" s="229">
        <f>O296*H296</f>
        <v>0</v>
      </c>
      <c r="Q296" s="229">
        <v>0</v>
      </c>
      <c r="R296" s="229">
        <f>Q296*H296</f>
        <v>0</v>
      </c>
      <c r="S296" s="229">
        <v>0</v>
      </c>
      <c r="T296" s="230">
        <f>S296*H296</f>
        <v>0</v>
      </c>
      <c r="AR296" s="23" t="s">
        <v>151</v>
      </c>
      <c r="AT296" s="23" t="s">
        <v>146</v>
      </c>
      <c r="AU296" s="23" t="s">
        <v>82</v>
      </c>
      <c r="AY296" s="23" t="s">
        <v>143</v>
      </c>
      <c r="BE296" s="231">
        <f>IF(N296="základní",J296,0)</f>
        <v>0</v>
      </c>
      <c r="BF296" s="231">
        <f>IF(N296="snížená",J296,0)</f>
        <v>0</v>
      </c>
      <c r="BG296" s="231">
        <f>IF(N296="zákl. přenesená",J296,0)</f>
        <v>0</v>
      </c>
      <c r="BH296" s="231">
        <f>IF(N296="sníž. přenesená",J296,0)</f>
        <v>0</v>
      </c>
      <c r="BI296" s="231">
        <f>IF(N296="nulová",J296,0)</f>
        <v>0</v>
      </c>
      <c r="BJ296" s="23" t="s">
        <v>80</v>
      </c>
      <c r="BK296" s="231">
        <f>ROUND(I296*H296,2)</f>
        <v>0</v>
      </c>
      <c r="BL296" s="23" t="s">
        <v>151</v>
      </c>
      <c r="BM296" s="23" t="s">
        <v>399</v>
      </c>
    </row>
    <row r="297" s="1" customFormat="1">
      <c r="B297" s="45"/>
      <c r="C297" s="73"/>
      <c r="D297" s="232" t="s">
        <v>153</v>
      </c>
      <c r="E297" s="73"/>
      <c r="F297" s="233" t="s">
        <v>395</v>
      </c>
      <c r="G297" s="73"/>
      <c r="H297" s="73"/>
      <c r="I297" s="190"/>
      <c r="J297" s="73"/>
      <c r="K297" s="73"/>
      <c r="L297" s="71"/>
      <c r="M297" s="234"/>
      <c r="N297" s="46"/>
      <c r="O297" s="46"/>
      <c r="P297" s="46"/>
      <c r="Q297" s="46"/>
      <c r="R297" s="46"/>
      <c r="S297" s="46"/>
      <c r="T297" s="94"/>
      <c r="AT297" s="23" t="s">
        <v>153</v>
      </c>
      <c r="AU297" s="23" t="s">
        <v>82</v>
      </c>
    </row>
    <row r="298" s="1" customFormat="1" ht="51" customHeight="1">
      <c r="B298" s="45"/>
      <c r="C298" s="220" t="s">
        <v>400</v>
      </c>
      <c r="D298" s="220" t="s">
        <v>146</v>
      </c>
      <c r="E298" s="221" t="s">
        <v>401</v>
      </c>
      <c r="F298" s="222" t="s">
        <v>402</v>
      </c>
      <c r="G298" s="223" t="s">
        <v>370</v>
      </c>
      <c r="H298" s="224">
        <v>31.338000000000001</v>
      </c>
      <c r="I298" s="225"/>
      <c r="J298" s="226">
        <f>ROUND(I298*H298,2)</f>
        <v>0</v>
      </c>
      <c r="K298" s="222" t="s">
        <v>150</v>
      </c>
      <c r="L298" s="71"/>
      <c r="M298" s="227" t="s">
        <v>21</v>
      </c>
      <c r="N298" s="228" t="s">
        <v>43</v>
      </c>
      <c r="O298" s="46"/>
      <c r="P298" s="229">
        <f>O298*H298</f>
        <v>0</v>
      </c>
      <c r="Q298" s="229">
        <v>0</v>
      </c>
      <c r="R298" s="229">
        <f>Q298*H298</f>
        <v>0</v>
      </c>
      <c r="S298" s="229">
        <v>0</v>
      </c>
      <c r="T298" s="230">
        <f>S298*H298</f>
        <v>0</v>
      </c>
      <c r="AR298" s="23" t="s">
        <v>151</v>
      </c>
      <c r="AT298" s="23" t="s">
        <v>146</v>
      </c>
      <c r="AU298" s="23" t="s">
        <v>82</v>
      </c>
      <c r="AY298" s="23" t="s">
        <v>143</v>
      </c>
      <c r="BE298" s="231">
        <f>IF(N298="základní",J298,0)</f>
        <v>0</v>
      </c>
      <c r="BF298" s="231">
        <f>IF(N298="snížená",J298,0)</f>
        <v>0</v>
      </c>
      <c r="BG298" s="231">
        <f>IF(N298="zákl. přenesená",J298,0)</f>
        <v>0</v>
      </c>
      <c r="BH298" s="231">
        <f>IF(N298="sníž. přenesená",J298,0)</f>
        <v>0</v>
      </c>
      <c r="BI298" s="231">
        <f>IF(N298="nulová",J298,0)</f>
        <v>0</v>
      </c>
      <c r="BJ298" s="23" t="s">
        <v>80</v>
      </c>
      <c r="BK298" s="231">
        <f>ROUND(I298*H298,2)</f>
        <v>0</v>
      </c>
      <c r="BL298" s="23" t="s">
        <v>151</v>
      </c>
      <c r="BM298" s="23" t="s">
        <v>403</v>
      </c>
    </row>
    <row r="299" s="1" customFormat="1">
      <c r="B299" s="45"/>
      <c r="C299" s="73"/>
      <c r="D299" s="232" t="s">
        <v>153</v>
      </c>
      <c r="E299" s="73"/>
      <c r="F299" s="233" t="s">
        <v>395</v>
      </c>
      <c r="G299" s="73"/>
      <c r="H299" s="73"/>
      <c r="I299" s="190"/>
      <c r="J299" s="73"/>
      <c r="K299" s="73"/>
      <c r="L299" s="71"/>
      <c r="M299" s="234"/>
      <c r="N299" s="46"/>
      <c r="O299" s="46"/>
      <c r="P299" s="46"/>
      <c r="Q299" s="46"/>
      <c r="R299" s="46"/>
      <c r="S299" s="46"/>
      <c r="T299" s="94"/>
      <c r="AT299" s="23" t="s">
        <v>153</v>
      </c>
      <c r="AU299" s="23" t="s">
        <v>82</v>
      </c>
    </row>
    <row r="300" s="12" customFormat="1">
      <c r="B300" s="245"/>
      <c r="C300" s="246"/>
      <c r="D300" s="232" t="s">
        <v>155</v>
      </c>
      <c r="E300" s="246"/>
      <c r="F300" s="248" t="s">
        <v>404</v>
      </c>
      <c r="G300" s="246"/>
      <c r="H300" s="249">
        <v>31.338000000000001</v>
      </c>
      <c r="I300" s="250"/>
      <c r="J300" s="246"/>
      <c r="K300" s="246"/>
      <c r="L300" s="251"/>
      <c r="M300" s="252"/>
      <c r="N300" s="253"/>
      <c r="O300" s="253"/>
      <c r="P300" s="253"/>
      <c r="Q300" s="253"/>
      <c r="R300" s="253"/>
      <c r="S300" s="253"/>
      <c r="T300" s="254"/>
      <c r="AT300" s="255" t="s">
        <v>155</v>
      </c>
      <c r="AU300" s="255" t="s">
        <v>82</v>
      </c>
      <c r="AV300" s="12" t="s">
        <v>82</v>
      </c>
      <c r="AW300" s="12" t="s">
        <v>6</v>
      </c>
      <c r="AX300" s="12" t="s">
        <v>80</v>
      </c>
      <c r="AY300" s="255" t="s">
        <v>143</v>
      </c>
    </row>
    <row r="301" s="10" customFormat="1" ht="37.44" customHeight="1">
      <c r="B301" s="204"/>
      <c r="C301" s="205"/>
      <c r="D301" s="206" t="s">
        <v>71</v>
      </c>
      <c r="E301" s="207" t="s">
        <v>405</v>
      </c>
      <c r="F301" s="207" t="s">
        <v>406</v>
      </c>
      <c r="G301" s="205"/>
      <c r="H301" s="205"/>
      <c r="I301" s="208"/>
      <c r="J301" s="209">
        <f>BK301</f>
        <v>0</v>
      </c>
      <c r="K301" s="205"/>
      <c r="L301" s="210"/>
      <c r="M301" s="211"/>
      <c r="N301" s="212"/>
      <c r="O301" s="212"/>
      <c r="P301" s="213">
        <f>P302+P306+P313+P317+P331+P341+P346+P386+P444+P509+P552+P565</f>
        <v>0</v>
      </c>
      <c r="Q301" s="212"/>
      <c r="R301" s="213">
        <f>R302+R306+R313+R317+R331+R341+R346+R386+R444+R509+R552+R565</f>
        <v>1.30608305</v>
      </c>
      <c r="S301" s="212"/>
      <c r="T301" s="214">
        <f>T302+T306+T313+T317+T331+T341+T346+T386+T444+T509+T552+T565</f>
        <v>14.957702280000001</v>
      </c>
      <c r="AR301" s="215" t="s">
        <v>82</v>
      </c>
      <c r="AT301" s="216" t="s">
        <v>71</v>
      </c>
      <c r="AU301" s="216" t="s">
        <v>72</v>
      </c>
      <c r="AY301" s="215" t="s">
        <v>143</v>
      </c>
      <c r="BK301" s="217">
        <f>BK302+BK306+BK313+BK317+BK331+BK341+BK346+BK386+BK444+BK509+BK552+BK565</f>
        <v>0</v>
      </c>
    </row>
    <row r="302" s="10" customFormat="1" ht="19.92" customHeight="1">
      <c r="B302" s="204"/>
      <c r="C302" s="205"/>
      <c r="D302" s="206" t="s">
        <v>71</v>
      </c>
      <c r="E302" s="218" t="s">
        <v>407</v>
      </c>
      <c r="F302" s="218" t="s">
        <v>408</v>
      </c>
      <c r="G302" s="205"/>
      <c r="H302" s="205"/>
      <c r="I302" s="208"/>
      <c r="J302" s="219">
        <f>BK302</f>
        <v>0</v>
      </c>
      <c r="K302" s="205"/>
      <c r="L302" s="210"/>
      <c r="M302" s="211"/>
      <c r="N302" s="212"/>
      <c r="O302" s="212"/>
      <c r="P302" s="213">
        <f>SUM(P303:P305)</f>
        <v>0</v>
      </c>
      <c r="Q302" s="212"/>
      <c r="R302" s="213">
        <f>SUM(R303:R305)</f>
        <v>0</v>
      </c>
      <c r="S302" s="212"/>
      <c r="T302" s="214">
        <f>SUM(T303:T305)</f>
        <v>0</v>
      </c>
      <c r="AR302" s="215" t="s">
        <v>82</v>
      </c>
      <c r="AT302" s="216" t="s">
        <v>71</v>
      </c>
      <c r="AU302" s="216" t="s">
        <v>80</v>
      </c>
      <c r="AY302" s="215" t="s">
        <v>143</v>
      </c>
      <c r="BK302" s="217">
        <f>SUM(BK303:BK305)</f>
        <v>0</v>
      </c>
    </row>
    <row r="303" s="1" customFormat="1" ht="25.5" customHeight="1">
      <c r="B303" s="45"/>
      <c r="C303" s="220" t="s">
        <v>409</v>
      </c>
      <c r="D303" s="220" t="s">
        <v>146</v>
      </c>
      <c r="E303" s="221" t="s">
        <v>410</v>
      </c>
      <c r="F303" s="222" t="s">
        <v>411</v>
      </c>
      <c r="G303" s="223" t="s">
        <v>149</v>
      </c>
      <c r="H303" s="224">
        <v>4</v>
      </c>
      <c r="I303" s="225"/>
      <c r="J303" s="226">
        <f>ROUND(I303*H303,2)</f>
        <v>0</v>
      </c>
      <c r="K303" s="222" t="s">
        <v>352</v>
      </c>
      <c r="L303" s="71"/>
      <c r="M303" s="227" t="s">
        <v>21</v>
      </c>
      <c r="N303" s="228" t="s">
        <v>43</v>
      </c>
      <c r="O303" s="46"/>
      <c r="P303" s="229">
        <f>O303*H303</f>
        <v>0</v>
      </c>
      <c r="Q303" s="229">
        <v>0</v>
      </c>
      <c r="R303" s="229">
        <f>Q303*H303</f>
        <v>0</v>
      </c>
      <c r="S303" s="229">
        <v>0</v>
      </c>
      <c r="T303" s="230">
        <f>S303*H303</f>
        <v>0</v>
      </c>
      <c r="AR303" s="23" t="s">
        <v>239</v>
      </c>
      <c r="AT303" s="23" t="s">
        <v>146</v>
      </c>
      <c r="AU303" s="23" t="s">
        <v>82</v>
      </c>
      <c r="AY303" s="23" t="s">
        <v>143</v>
      </c>
      <c r="BE303" s="231">
        <f>IF(N303="základní",J303,0)</f>
        <v>0</v>
      </c>
      <c r="BF303" s="231">
        <f>IF(N303="snížená",J303,0)</f>
        <v>0</v>
      </c>
      <c r="BG303" s="231">
        <f>IF(N303="zákl. přenesená",J303,0)</f>
        <v>0</v>
      </c>
      <c r="BH303" s="231">
        <f>IF(N303="sníž. přenesená",J303,0)</f>
        <v>0</v>
      </c>
      <c r="BI303" s="231">
        <f>IF(N303="nulová",J303,0)</f>
        <v>0</v>
      </c>
      <c r="BJ303" s="23" t="s">
        <v>80</v>
      </c>
      <c r="BK303" s="231">
        <f>ROUND(I303*H303,2)</f>
        <v>0</v>
      </c>
      <c r="BL303" s="23" t="s">
        <v>239</v>
      </c>
      <c r="BM303" s="23" t="s">
        <v>412</v>
      </c>
    </row>
    <row r="304" s="11" customFormat="1">
      <c r="B304" s="235"/>
      <c r="C304" s="236"/>
      <c r="D304" s="232" t="s">
        <v>155</v>
      </c>
      <c r="E304" s="237" t="s">
        <v>21</v>
      </c>
      <c r="F304" s="238" t="s">
        <v>413</v>
      </c>
      <c r="G304" s="236"/>
      <c r="H304" s="237" t="s">
        <v>21</v>
      </c>
      <c r="I304" s="239"/>
      <c r="J304" s="236"/>
      <c r="K304" s="236"/>
      <c r="L304" s="240"/>
      <c r="M304" s="241"/>
      <c r="N304" s="242"/>
      <c r="O304" s="242"/>
      <c r="P304" s="242"/>
      <c r="Q304" s="242"/>
      <c r="R304" s="242"/>
      <c r="S304" s="242"/>
      <c r="T304" s="243"/>
      <c r="AT304" s="244" t="s">
        <v>155</v>
      </c>
      <c r="AU304" s="244" t="s">
        <v>82</v>
      </c>
      <c r="AV304" s="11" t="s">
        <v>80</v>
      </c>
      <c r="AW304" s="11" t="s">
        <v>35</v>
      </c>
      <c r="AX304" s="11" t="s">
        <v>72</v>
      </c>
      <c r="AY304" s="244" t="s">
        <v>143</v>
      </c>
    </row>
    <row r="305" s="12" customFormat="1">
      <c r="B305" s="245"/>
      <c r="C305" s="246"/>
      <c r="D305" s="232" t="s">
        <v>155</v>
      </c>
      <c r="E305" s="247" t="s">
        <v>21</v>
      </c>
      <c r="F305" s="248" t="s">
        <v>151</v>
      </c>
      <c r="G305" s="246"/>
      <c r="H305" s="249">
        <v>4</v>
      </c>
      <c r="I305" s="250"/>
      <c r="J305" s="246"/>
      <c r="K305" s="246"/>
      <c r="L305" s="251"/>
      <c r="M305" s="252"/>
      <c r="N305" s="253"/>
      <c r="O305" s="253"/>
      <c r="P305" s="253"/>
      <c r="Q305" s="253"/>
      <c r="R305" s="253"/>
      <c r="S305" s="253"/>
      <c r="T305" s="254"/>
      <c r="AT305" s="255" t="s">
        <v>155</v>
      </c>
      <c r="AU305" s="255" t="s">
        <v>82</v>
      </c>
      <c r="AV305" s="12" t="s">
        <v>82</v>
      </c>
      <c r="AW305" s="12" t="s">
        <v>35</v>
      </c>
      <c r="AX305" s="12" t="s">
        <v>80</v>
      </c>
      <c r="AY305" s="255" t="s">
        <v>143</v>
      </c>
    </row>
    <row r="306" s="10" customFormat="1" ht="29.88" customHeight="1">
      <c r="B306" s="204"/>
      <c r="C306" s="205"/>
      <c r="D306" s="206" t="s">
        <v>71</v>
      </c>
      <c r="E306" s="218" t="s">
        <v>414</v>
      </c>
      <c r="F306" s="218" t="s">
        <v>415</v>
      </c>
      <c r="G306" s="205"/>
      <c r="H306" s="205"/>
      <c r="I306" s="208"/>
      <c r="J306" s="219">
        <f>BK306</f>
        <v>0</v>
      </c>
      <c r="K306" s="205"/>
      <c r="L306" s="210"/>
      <c r="M306" s="211"/>
      <c r="N306" s="212"/>
      <c r="O306" s="212"/>
      <c r="P306" s="213">
        <f>SUM(P307:P312)</f>
        <v>0</v>
      </c>
      <c r="Q306" s="212"/>
      <c r="R306" s="213">
        <f>SUM(R307:R312)</f>
        <v>0.00064000000000000005</v>
      </c>
      <c r="S306" s="212"/>
      <c r="T306" s="214">
        <f>SUM(T307:T312)</f>
        <v>0.040640000000000003</v>
      </c>
      <c r="AR306" s="215" t="s">
        <v>82</v>
      </c>
      <c r="AT306" s="216" t="s">
        <v>71</v>
      </c>
      <c r="AU306" s="216" t="s">
        <v>80</v>
      </c>
      <c r="AY306" s="215" t="s">
        <v>143</v>
      </c>
      <c r="BK306" s="217">
        <f>SUM(BK307:BK312)</f>
        <v>0</v>
      </c>
    </row>
    <row r="307" s="1" customFormat="1" ht="16.5" customHeight="1">
      <c r="B307" s="45"/>
      <c r="C307" s="220" t="s">
        <v>416</v>
      </c>
      <c r="D307" s="220" t="s">
        <v>146</v>
      </c>
      <c r="E307" s="221" t="s">
        <v>417</v>
      </c>
      <c r="F307" s="222" t="s">
        <v>418</v>
      </c>
      <c r="G307" s="223" t="s">
        <v>419</v>
      </c>
      <c r="H307" s="224">
        <v>16</v>
      </c>
      <c r="I307" s="225"/>
      <c r="J307" s="226">
        <f>ROUND(I307*H307,2)</f>
        <v>0</v>
      </c>
      <c r="K307" s="222" t="s">
        <v>150</v>
      </c>
      <c r="L307" s="71"/>
      <c r="M307" s="227" t="s">
        <v>21</v>
      </c>
      <c r="N307" s="228" t="s">
        <v>43</v>
      </c>
      <c r="O307" s="46"/>
      <c r="P307" s="229">
        <f>O307*H307</f>
        <v>0</v>
      </c>
      <c r="Q307" s="229">
        <v>4.0000000000000003E-05</v>
      </c>
      <c r="R307" s="229">
        <f>Q307*H307</f>
        <v>0.00064000000000000005</v>
      </c>
      <c r="S307" s="229">
        <v>0.0025400000000000002</v>
      </c>
      <c r="T307" s="230">
        <f>S307*H307</f>
        <v>0.040640000000000003</v>
      </c>
      <c r="AR307" s="23" t="s">
        <v>239</v>
      </c>
      <c r="AT307" s="23" t="s">
        <v>146</v>
      </c>
      <c r="AU307" s="23" t="s">
        <v>82</v>
      </c>
      <c r="AY307" s="23" t="s">
        <v>143</v>
      </c>
      <c r="BE307" s="231">
        <f>IF(N307="základní",J307,0)</f>
        <v>0</v>
      </c>
      <c r="BF307" s="231">
        <f>IF(N307="snížená",J307,0)</f>
        <v>0</v>
      </c>
      <c r="BG307" s="231">
        <f>IF(N307="zákl. přenesená",J307,0)</f>
        <v>0</v>
      </c>
      <c r="BH307" s="231">
        <f>IF(N307="sníž. přenesená",J307,0)</f>
        <v>0</v>
      </c>
      <c r="BI307" s="231">
        <f>IF(N307="nulová",J307,0)</f>
        <v>0</v>
      </c>
      <c r="BJ307" s="23" t="s">
        <v>80</v>
      </c>
      <c r="BK307" s="231">
        <f>ROUND(I307*H307,2)</f>
        <v>0</v>
      </c>
      <c r="BL307" s="23" t="s">
        <v>239</v>
      </c>
      <c r="BM307" s="23" t="s">
        <v>420</v>
      </c>
    </row>
    <row r="308" s="11" customFormat="1">
      <c r="B308" s="235"/>
      <c r="C308" s="236"/>
      <c r="D308" s="232" t="s">
        <v>155</v>
      </c>
      <c r="E308" s="237" t="s">
        <v>21</v>
      </c>
      <c r="F308" s="238" t="s">
        <v>421</v>
      </c>
      <c r="G308" s="236"/>
      <c r="H308" s="237" t="s">
        <v>21</v>
      </c>
      <c r="I308" s="239"/>
      <c r="J308" s="236"/>
      <c r="K308" s="236"/>
      <c r="L308" s="240"/>
      <c r="M308" s="241"/>
      <c r="N308" s="242"/>
      <c r="O308" s="242"/>
      <c r="P308" s="242"/>
      <c r="Q308" s="242"/>
      <c r="R308" s="242"/>
      <c r="S308" s="242"/>
      <c r="T308" s="243"/>
      <c r="AT308" s="244" t="s">
        <v>155</v>
      </c>
      <c r="AU308" s="244" t="s">
        <v>82</v>
      </c>
      <c r="AV308" s="11" t="s">
        <v>80</v>
      </c>
      <c r="AW308" s="11" t="s">
        <v>35</v>
      </c>
      <c r="AX308" s="11" t="s">
        <v>72</v>
      </c>
      <c r="AY308" s="244" t="s">
        <v>143</v>
      </c>
    </row>
    <row r="309" s="12" customFormat="1">
      <c r="B309" s="245"/>
      <c r="C309" s="246"/>
      <c r="D309" s="232" t="s">
        <v>155</v>
      </c>
      <c r="E309" s="247" t="s">
        <v>21</v>
      </c>
      <c r="F309" s="248" t="s">
        <v>239</v>
      </c>
      <c r="G309" s="246"/>
      <c r="H309" s="249">
        <v>16</v>
      </c>
      <c r="I309" s="250"/>
      <c r="J309" s="246"/>
      <c r="K309" s="246"/>
      <c r="L309" s="251"/>
      <c r="M309" s="252"/>
      <c r="N309" s="253"/>
      <c r="O309" s="253"/>
      <c r="P309" s="253"/>
      <c r="Q309" s="253"/>
      <c r="R309" s="253"/>
      <c r="S309" s="253"/>
      <c r="T309" s="254"/>
      <c r="AT309" s="255" t="s">
        <v>155</v>
      </c>
      <c r="AU309" s="255" t="s">
        <v>82</v>
      </c>
      <c r="AV309" s="12" t="s">
        <v>82</v>
      </c>
      <c r="AW309" s="12" t="s">
        <v>35</v>
      </c>
      <c r="AX309" s="12" t="s">
        <v>80</v>
      </c>
      <c r="AY309" s="255" t="s">
        <v>143</v>
      </c>
    </row>
    <row r="310" s="1" customFormat="1" ht="25.5" customHeight="1">
      <c r="B310" s="45"/>
      <c r="C310" s="220" t="s">
        <v>422</v>
      </c>
      <c r="D310" s="220" t="s">
        <v>146</v>
      </c>
      <c r="E310" s="221" t="s">
        <v>423</v>
      </c>
      <c r="F310" s="222" t="s">
        <v>424</v>
      </c>
      <c r="G310" s="223" t="s">
        <v>419</v>
      </c>
      <c r="H310" s="224">
        <v>16</v>
      </c>
      <c r="I310" s="225"/>
      <c r="J310" s="226">
        <f>ROUND(I310*H310,2)</f>
        <v>0</v>
      </c>
      <c r="K310" s="222" t="s">
        <v>352</v>
      </c>
      <c r="L310" s="71"/>
      <c r="M310" s="227" t="s">
        <v>21</v>
      </c>
      <c r="N310" s="228" t="s">
        <v>43</v>
      </c>
      <c r="O310" s="46"/>
      <c r="P310" s="229">
        <f>O310*H310</f>
        <v>0</v>
      </c>
      <c r="Q310" s="229">
        <v>0</v>
      </c>
      <c r="R310" s="229">
        <f>Q310*H310</f>
        <v>0</v>
      </c>
      <c r="S310" s="229">
        <v>0</v>
      </c>
      <c r="T310" s="230">
        <f>S310*H310</f>
        <v>0</v>
      </c>
      <c r="AR310" s="23" t="s">
        <v>239</v>
      </c>
      <c r="AT310" s="23" t="s">
        <v>146</v>
      </c>
      <c r="AU310" s="23" t="s">
        <v>82</v>
      </c>
      <c r="AY310" s="23" t="s">
        <v>143</v>
      </c>
      <c r="BE310" s="231">
        <f>IF(N310="základní",J310,0)</f>
        <v>0</v>
      </c>
      <c r="BF310" s="231">
        <f>IF(N310="snížená",J310,0)</f>
        <v>0</v>
      </c>
      <c r="BG310" s="231">
        <f>IF(N310="zákl. přenesená",J310,0)</f>
        <v>0</v>
      </c>
      <c r="BH310" s="231">
        <f>IF(N310="sníž. přenesená",J310,0)</f>
        <v>0</v>
      </c>
      <c r="BI310" s="231">
        <f>IF(N310="nulová",J310,0)</f>
        <v>0</v>
      </c>
      <c r="BJ310" s="23" t="s">
        <v>80</v>
      </c>
      <c r="BK310" s="231">
        <f>ROUND(I310*H310,2)</f>
        <v>0</v>
      </c>
      <c r="BL310" s="23" t="s">
        <v>239</v>
      </c>
      <c r="BM310" s="23" t="s">
        <v>425</v>
      </c>
    </row>
    <row r="311" s="11" customFormat="1">
      <c r="B311" s="235"/>
      <c r="C311" s="236"/>
      <c r="D311" s="232" t="s">
        <v>155</v>
      </c>
      <c r="E311" s="237" t="s">
        <v>21</v>
      </c>
      <c r="F311" s="238" t="s">
        <v>426</v>
      </c>
      <c r="G311" s="236"/>
      <c r="H311" s="237" t="s">
        <v>21</v>
      </c>
      <c r="I311" s="239"/>
      <c r="J311" s="236"/>
      <c r="K311" s="236"/>
      <c r="L311" s="240"/>
      <c r="M311" s="241"/>
      <c r="N311" s="242"/>
      <c r="O311" s="242"/>
      <c r="P311" s="242"/>
      <c r="Q311" s="242"/>
      <c r="R311" s="242"/>
      <c r="S311" s="242"/>
      <c r="T311" s="243"/>
      <c r="AT311" s="244" t="s">
        <v>155</v>
      </c>
      <c r="AU311" s="244" t="s">
        <v>82</v>
      </c>
      <c r="AV311" s="11" t="s">
        <v>80</v>
      </c>
      <c r="AW311" s="11" t="s">
        <v>35</v>
      </c>
      <c r="AX311" s="11" t="s">
        <v>72</v>
      </c>
      <c r="AY311" s="244" t="s">
        <v>143</v>
      </c>
    </row>
    <row r="312" s="12" customFormat="1">
      <c r="B312" s="245"/>
      <c r="C312" s="246"/>
      <c r="D312" s="232" t="s">
        <v>155</v>
      </c>
      <c r="E312" s="247" t="s">
        <v>21</v>
      </c>
      <c r="F312" s="248" t="s">
        <v>239</v>
      </c>
      <c r="G312" s="246"/>
      <c r="H312" s="249">
        <v>16</v>
      </c>
      <c r="I312" s="250"/>
      <c r="J312" s="246"/>
      <c r="K312" s="246"/>
      <c r="L312" s="251"/>
      <c r="M312" s="252"/>
      <c r="N312" s="253"/>
      <c r="O312" s="253"/>
      <c r="P312" s="253"/>
      <c r="Q312" s="253"/>
      <c r="R312" s="253"/>
      <c r="S312" s="253"/>
      <c r="T312" s="254"/>
      <c r="AT312" s="255" t="s">
        <v>155</v>
      </c>
      <c r="AU312" s="255" t="s">
        <v>82</v>
      </c>
      <c r="AV312" s="12" t="s">
        <v>82</v>
      </c>
      <c r="AW312" s="12" t="s">
        <v>35</v>
      </c>
      <c r="AX312" s="12" t="s">
        <v>80</v>
      </c>
      <c r="AY312" s="255" t="s">
        <v>143</v>
      </c>
    </row>
    <row r="313" s="10" customFormat="1" ht="29.88" customHeight="1">
      <c r="B313" s="204"/>
      <c r="C313" s="205"/>
      <c r="D313" s="206" t="s">
        <v>71</v>
      </c>
      <c r="E313" s="218" t="s">
        <v>427</v>
      </c>
      <c r="F313" s="218" t="s">
        <v>428</v>
      </c>
      <c r="G313" s="205"/>
      <c r="H313" s="205"/>
      <c r="I313" s="208"/>
      <c r="J313" s="219">
        <f>BK313</f>
        <v>0</v>
      </c>
      <c r="K313" s="205"/>
      <c r="L313" s="210"/>
      <c r="M313" s="211"/>
      <c r="N313" s="212"/>
      <c r="O313" s="212"/>
      <c r="P313" s="213">
        <f>SUM(P314:P316)</f>
        <v>0</v>
      </c>
      <c r="Q313" s="212"/>
      <c r="R313" s="213">
        <f>SUM(R314:R316)</f>
        <v>0</v>
      </c>
      <c r="S313" s="212"/>
      <c r="T313" s="214">
        <f>SUM(T314:T316)</f>
        <v>0</v>
      </c>
      <c r="AR313" s="215" t="s">
        <v>82</v>
      </c>
      <c r="AT313" s="216" t="s">
        <v>71</v>
      </c>
      <c r="AU313" s="216" t="s">
        <v>80</v>
      </c>
      <c r="AY313" s="215" t="s">
        <v>143</v>
      </c>
      <c r="BK313" s="217">
        <f>SUM(BK314:BK316)</f>
        <v>0</v>
      </c>
    </row>
    <row r="314" s="1" customFormat="1" ht="25.5" customHeight="1">
      <c r="B314" s="45"/>
      <c r="C314" s="220" t="s">
        <v>429</v>
      </c>
      <c r="D314" s="220" t="s">
        <v>146</v>
      </c>
      <c r="E314" s="221" t="s">
        <v>430</v>
      </c>
      <c r="F314" s="222" t="s">
        <v>431</v>
      </c>
      <c r="G314" s="223" t="s">
        <v>149</v>
      </c>
      <c r="H314" s="224">
        <v>3</v>
      </c>
      <c r="I314" s="225"/>
      <c r="J314" s="226">
        <f>ROUND(I314*H314,2)</f>
        <v>0</v>
      </c>
      <c r="K314" s="222" t="s">
        <v>150</v>
      </c>
      <c r="L314" s="71"/>
      <c r="M314" s="227" t="s">
        <v>21</v>
      </c>
      <c r="N314" s="228" t="s">
        <v>43</v>
      </c>
      <c r="O314" s="46"/>
      <c r="P314" s="229">
        <f>O314*H314</f>
        <v>0</v>
      </c>
      <c r="Q314" s="229">
        <v>0</v>
      </c>
      <c r="R314" s="229">
        <f>Q314*H314</f>
        <v>0</v>
      </c>
      <c r="S314" s="229">
        <v>0</v>
      </c>
      <c r="T314" s="230">
        <f>S314*H314</f>
        <v>0</v>
      </c>
      <c r="AR314" s="23" t="s">
        <v>239</v>
      </c>
      <c r="AT314" s="23" t="s">
        <v>146</v>
      </c>
      <c r="AU314" s="23" t="s">
        <v>82</v>
      </c>
      <c r="AY314" s="23" t="s">
        <v>143</v>
      </c>
      <c r="BE314" s="231">
        <f>IF(N314="základní",J314,0)</f>
        <v>0</v>
      </c>
      <c r="BF314" s="231">
        <f>IF(N314="snížená",J314,0)</f>
        <v>0</v>
      </c>
      <c r="BG314" s="231">
        <f>IF(N314="zákl. přenesená",J314,0)</f>
        <v>0</v>
      </c>
      <c r="BH314" s="231">
        <f>IF(N314="sníž. přenesená",J314,0)</f>
        <v>0</v>
      </c>
      <c r="BI314" s="231">
        <f>IF(N314="nulová",J314,0)</f>
        <v>0</v>
      </c>
      <c r="BJ314" s="23" t="s">
        <v>80</v>
      </c>
      <c r="BK314" s="231">
        <f>ROUND(I314*H314,2)</f>
        <v>0</v>
      </c>
      <c r="BL314" s="23" t="s">
        <v>239</v>
      </c>
      <c r="BM314" s="23" t="s">
        <v>432</v>
      </c>
    </row>
    <row r="315" s="11" customFormat="1">
      <c r="B315" s="235"/>
      <c r="C315" s="236"/>
      <c r="D315" s="232" t="s">
        <v>155</v>
      </c>
      <c r="E315" s="237" t="s">
        <v>21</v>
      </c>
      <c r="F315" s="238" t="s">
        <v>426</v>
      </c>
      <c r="G315" s="236"/>
      <c r="H315" s="237" t="s">
        <v>21</v>
      </c>
      <c r="I315" s="239"/>
      <c r="J315" s="236"/>
      <c r="K315" s="236"/>
      <c r="L315" s="240"/>
      <c r="M315" s="241"/>
      <c r="N315" s="242"/>
      <c r="O315" s="242"/>
      <c r="P315" s="242"/>
      <c r="Q315" s="242"/>
      <c r="R315" s="242"/>
      <c r="S315" s="242"/>
      <c r="T315" s="243"/>
      <c r="AT315" s="244" t="s">
        <v>155</v>
      </c>
      <c r="AU315" s="244" t="s">
        <v>82</v>
      </c>
      <c r="AV315" s="11" t="s">
        <v>80</v>
      </c>
      <c r="AW315" s="11" t="s">
        <v>35</v>
      </c>
      <c r="AX315" s="11" t="s">
        <v>72</v>
      </c>
      <c r="AY315" s="244" t="s">
        <v>143</v>
      </c>
    </row>
    <row r="316" s="12" customFormat="1">
      <c r="B316" s="245"/>
      <c r="C316" s="246"/>
      <c r="D316" s="232" t="s">
        <v>155</v>
      </c>
      <c r="E316" s="247" t="s">
        <v>21</v>
      </c>
      <c r="F316" s="248" t="s">
        <v>144</v>
      </c>
      <c r="G316" s="246"/>
      <c r="H316" s="249">
        <v>3</v>
      </c>
      <c r="I316" s="250"/>
      <c r="J316" s="246"/>
      <c r="K316" s="246"/>
      <c r="L316" s="251"/>
      <c r="M316" s="252"/>
      <c r="N316" s="253"/>
      <c r="O316" s="253"/>
      <c r="P316" s="253"/>
      <c r="Q316" s="253"/>
      <c r="R316" s="253"/>
      <c r="S316" s="253"/>
      <c r="T316" s="254"/>
      <c r="AT316" s="255" t="s">
        <v>155</v>
      </c>
      <c r="AU316" s="255" t="s">
        <v>82</v>
      </c>
      <c r="AV316" s="12" t="s">
        <v>82</v>
      </c>
      <c r="AW316" s="12" t="s">
        <v>35</v>
      </c>
      <c r="AX316" s="12" t="s">
        <v>80</v>
      </c>
      <c r="AY316" s="255" t="s">
        <v>143</v>
      </c>
    </row>
    <row r="317" s="10" customFormat="1" ht="29.88" customHeight="1">
      <c r="B317" s="204"/>
      <c r="C317" s="205"/>
      <c r="D317" s="206" t="s">
        <v>71</v>
      </c>
      <c r="E317" s="218" t="s">
        <v>433</v>
      </c>
      <c r="F317" s="218" t="s">
        <v>434</v>
      </c>
      <c r="G317" s="205"/>
      <c r="H317" s="205"/>
      <c r="I317" s="208"/>
      <c r="J317" s="219">
        <f>BK317</f>
        <v>0</v>
      </c>
      <c r="K317" s="205"/>
      <c r="L317" s="210"/>
      <c r="M317" s="211"/>
      <c r="N317" s="212"/>
      <c r="O317" s="212"/>
      <c r="P317" s="213">
        <f>SUM(P318:P330)</f>
        <v>0</v>
      </c>
      <c r="Q317" s="212"/>
      <c r="R317" s="213">
        <f>SUM(R318:R330)</f>
        <v>0.00032000000000000003</v>
      </c>
      <c r="S317" s="212"/>
      <c r="T317" s="214">
        <f>SUM(T318:T330)</f>
        <v>0.187</v>
      </c>
      <c r="AR317" s="215" t="s">
        <v>82</v>
      </c>
      <c r="AT317" s="216" t="s">
        <v>71</v>
      </c>
      <c r="AU317" s="216" t="s">
        <v>80</v>
      </c>
      <c r="AY317" s="215" t="s">
        <v>143</v>
      </c>
      <c r="BK317" s="217">
        <f>SUM(BK318:BK330)</f>
        <v>0</v>
      </c>
    </row>
    <row r="318" s="1" customFormat="1" ht="25.5" customHeight="1">
      <c r="B318" s="45"/>
      <c r="C318" s="220" t="s">
        <v>435</v>
      </c>
      <c r="D318" s="220" t="s">
        <v>146</v>
      </c>
      <c r="E318" s="221" t="s">
        <v>436</v>
      </c>
      <c r="F318" s="222" t="s">
        <v>437</v>
      </c>
      <c r="G318" s="223" t="s">
        <v>149</v>
      </c>
      <c r="H318" s="224">
        <v>4</v>
      </c>
      <c r="I318" s="225"/>
      <c r="J318" s="226">
        <f>ROUND(I318*H318,2)</f>
        <v>0</v>
      </c>
      <c r="K318" s="222" t="s">
        <v>150</v>
      </c>
      <c r="L318" s="71"/>
      <c r="M318" s="227" t="s">
        <v>21</v>
      </c>
      <c r="N318" s="228" t="s">
        <v>43</v>
      </c>
      <c r="O318" s="46"/>
      <c r="P318" s="229">
        <f>O318*H318</f>
        <v>0</v>
      </c>
      <c r="Q318" s="229">
        <v>0</v>
      </c>
      <c r="R318" s="229">
        <f>Q318*H318</f>
        <v>0</v>
      </c>
      <c r="S318" s="229">
        <v>0</v>
      </c>
      <c r="T318" s="230">
        <f>S318*H318</f>
        <v>0</v>
      </c>
      <c r="AR318" s="23" t="s">
        <v>239</v>
      </c>
      <c r="AT318" s="23" t="s">
        <v>146</v>
      </c>
      <c r="AU318" s="23" t="s">
        <v>82</v>
      </c>
      <c r="AY318" s="23" t="s">
        <v>143</v>
      </c>
      <c r="BE318" s="231">
        <f>IF(N318="základní",J318,0)</f>
        <v>0</v>
      </c>
      <c r="BF318" s="231">
        <f>IF(N318="snížená",J318,0)</f>
        <v>0</v>
      </c>
      <c r="BG318" s="231">
        <f>IF(N318="zákl. přenesená",J318,0)</f>
        <v>0</v>
      </c>
      <c r="BH318" s="231">
        <f>IF(N318="sníž. přenesená",J318,0)</f>
        <v>0</v>
      </c>
      <c r="BI318" s="231">
        <f>IF(N318="nulová",J318,0)</f>
        <v>0</v>
      </c>
      <c r="BJ318" s="23" t="s">
        <v>80</v>
      </c>
      <c r="BK318" s="231">
        <f>ROUND(I318*H318,2)</f>
        <v>0</v>
      </c>
      <c r="BL318" s="23" t="s">
        <v>239</v>
      </c>
      <c r="BM318" s="23" t="s">
        <v>438</v>
      </c>
    </row>
    <row r="319" s="11" customFormat="1">
      <c r="B319" s="235"/>
      <c r="C319" s="236"/>
      <c r="D319" s="232" t="s">
        <v>155</v>
      </c>
      <c r="E319" s="237" t="s">
        <v>21</v>
      </c>
      <c r="F319" s="238" t="s">
        <v>426</v>
      </c>
      <c r="G319" s="236"/>
      <c r="H319" s="237" t="s">
        <v>21</v>
      </c>
      <c r="I319" s="239"/>
      <c r="J319" s="236"/>
      <c r="K319" s="236"/>
      <c r="L319" s="240"/>
      <c r="M319" s="241"/>
      <c r="N319" s="242"/>
      <c r="O319" s="242"/>
      <c r="P319" s="242"/>
      <c r="Q319" s="242"/>
      <c r="R319" s="242"/>
      <c r="S319" s="242"/>
      <c r="T319" s="243"/>
      <c r="AT319" s="244" t="s">
        <v>155</v>
      </c>
      <c r="AU319" s="244" t="s">
        <v>82</v>
      </c>
      <c r="AV319" s="11" t="s">
        <v>80</v>
      </c>
      <c r="AW319" s="11" t="s">
        <v>35</v>
      </c>
      <c r="AX319" s="11" t="s">
        <v>72</v>
      </c>
      <c r="AY319" s="244" t="s">
        <v>143</v>
      </c>
    </row>
    <row r="320" s="12" customFormat="1">
      <c r="B320" s="245"/>
      <c r="C320" s="246"/>
      <c r="D320" s="232" t="s">
        <v>155</v>
      </c>
      <c r="E320" s="247" t="s">
        <v>21</v>
      </c>
      <c r="F320" s="248" t="s">
        <v>151</v>
      </c>
      <c r="G320" s="246"/>
      <c r="H320" s="249">
        <v>4</v>
      </c>
      <c r="I320" s="250"/>
      <c r="J320" s="246"/>
      <c r="K320" s="246"/>
      <c r="L320" s="251"/>
      <c r="M320" s="252"/>
      <c r="N320" s="253"/>
      <c r="O320" s="253"/>
      <c r="P320" s="253"/>
      <c r="Q320" s="253"/>
      <c r="R320" s="253"/>
      <c r="S320" s="253"/>
      <c r="T320" s="254"/>
      <c r="AT320" s="255" t="s">
        <v>155</v>
      </c>
      <c r="AU320" s="255" t="s">
        <v>82</v>
      </c>
      <c r="AV320" s="12" t="s">
        <v>82</v>
      </c>
      <c r="AW320" s="12" t="s">
        <v>35</v>
      </c>
      <c r="AX320" s="12" t="s">
        <v>80</v>
      </c>
      <c r="AY320" s="255" t="s">
        <v>143</v>
      </c>
    </row>
    <row r="321" s="1" customFormat="1" ht="25.5" customHeight="1">
      <c r="B321" s="45"/>
      <c r="C321" s="220" t="s">
        <v>439</v>
      </c>
      <c r="D321" s="220" t="s">
        <v>146</v>
      </c>
      <c r="E321" s="221" t="s">
        <v>440</v>
      </c>
      <c r="F321" s="222" t="s">
        <v>441</v>
      </c>
      <c r="G321" s="223" t="s">
        <v>149</v>
      </c>
      <c r="H321" s="224">
        <v>4</v>
      </c>
      <c r="I321" s="225"/>
      <c r="J321" s="226">
        <f>ROUND(I321*H321,2)</f>
        <v>0</v>
      </c>
      <c r="K321" s="222" t="s">
        <v>150</v>
      </c>
      <c r="L321" s="71"/>
      <c r="M321" s="227" t="s">
        <v>21</v>
      </c>
      <c r="N321" s="228" t="s">
        <v>43</v>
      </c>
      <c r="O321" s="46"/>
      <c r="P321" s="229">
        <f>O321*H321</f>
        <v>0</v>
      </c>
      <c r="Q321" s="229">
        <v>8.0000000000000007E-05</v>
      </c>
      <c r="R321" s="229">
        <f>Q321*H321</f>
        <v>0.00032000000000000003</v>
      </c>
      <c r="S321" s="229">
        <v>0.04675</v>
      </c>
      <c r="T321" s="230">
        <f>S321*H321</f>
        <v>0.187</v>
      </c>
      <c r="AR321" s="23" t="s">
        <v>239</v>
      </c>
      <c r="AT321" s="23" t="s">
        <v>146</v>
      </c>
      <c r="AU321" s="23" t="s">
        <v>82</v>
      </c>
      <c r="AY321" s="23" t="s">
        <v>143</v>
      </c>
      <c r="BE321" s="231">
        <f>IF(N321="základní",J321,0)</f>
        <v>0</v>
      </c>
      <c r="BF321" s="231">
        <f>IF(N321="snížená",J321,0)</f>
        <v>0</v>
      </c>
      <c r="BG321" s="231">
        <f>IF(N321="zákl. přenesená",J321,0)</f>
        <v>0</v>
      </c>
      <c r="BH321" s="231">
        <f>IF(N321="sníž. přenesená",J321,0)</f>
        <v>0</v>
      </c>
      <c r="BI321" s="231">
        <f>IF(N321="nulová",J321,0)</f>
        <v>0</v>
      </c>
      <c r="BJ321" s="23" t="s">
        <v>80</v>
      </c>
      <c r="BK321" s="231">
        <f>ROUND(I321*H321,2)</f>
        <v>0</v>
      </c>
      <c r="BL321" s="23" t="s">
        <v>239</v>
      </c>
      <c r="BM321" s="23" t="s">
        <v>442</v>
      </c>
    </row>
    <row r="322" s="11" customFormat="1">
      <c r="B322" s="235"/>
      <c r="C322" s="236"/>
      <c r="D322" s="232" t="s">
        <v>155</v>
      </c>
      <c r="E322" s="237" t="s">
        <v>21</v>
      </c>
      <c r="F322" s="238" t="s">
        <v>421</v>
      </c>
      <c r="G322" s="236"/>
      <c r="H322" s="237" t="s">
        <v>21</v>
      </c>
      <c r="I322" s="239"/>
      <c r="J322" s="236"/>
      <c r="K322" s="236"/>
      <c r="L322" s="240"/>
      <c r="M322" s="241"/>
      <c r="N322" s="242"/>
      <c r="O322" s="242"/>
      <c r="P322" s="242"/>
      <c r="Q322" s="242"/>
      <c r="R322" s="242"/>
      <c r="S322" s="242"/>
      <c r="T322" s="243"/>
      <c r="AT322" s="244" t="s">
        <v>155</v>
      </c>
      <c r="AU322" s="244" t="s">
        <v>82</v>
      </c>
      <c r="AV322" s="11" t="s">
        <v>80</v>
      </c>
      <c r="AW322" s="11" t="s">
        <v>35</v>
      </c>
      <c r="AX322" s="11" t="s">
        <v>72</v>
      </c>
      <c r="AY322" s="244" t="s">
        <v>143</v>
      </c>
    </row>
    <row r="323" s="12" customFormat="1">
      <c r="B323" s="245"/>
      <c r="C323" s="246"/>
      <c r="D323" s="232" t="s">
        <v>155</v>
      </c>
      <c r="E323" s="247" t="s">
        <v>21</v>
      </c>
      <c r="F323" s="248" t="s">
        <v>151</v>
      </c>
      <c r="G323" s="246"/>
      <c r="H323" s="249">
        <v>4</v>
      </c>
      <c r="I323" s="250"/>
      <c r="J323" s="246"/>
      <c r="K323" s="246"/>
      <c r="L323" s="251"/>
      <c r="M323" s="252"/>
      <c r="N323" s="253"/>
      <c r="O323" s="253"/>
      <c r="P323" s="253"/>
      <c r="Q323" s="253"/>
      <c r="R323" s="253"/>
      <c r="S323" s="253"/>
      <c r="T323" s="254"/>
      <c r="AT323" s="255" t="s">
        <v>155</v>
      </c>
      <c r="AU323" s="255" t="s">
        <v>82</v>
      </c>
      <c r="AV323" s="12" t="s">
        <v>82</v>
      </c>
      <c r="AW323" s="12" t="s">
        <v>35</v>
      </c>
      <c r="AX323" s="12" t="s">
        <v>80</v>
      </c>
      <c r="AY323" s="255" t="s">
        <v>143</v>
      </c>
    </row>
    <row r="324" s="1" customFormat="1" ht="25.5" customHeight="1">
      <c r="B324" s="45"/>
      <c r="C324" s="220" t="s">
        <v>443</v>
      </c>
      <c r="D324" s="220" t="s">
        <v>146</v>
      </c>
      <c r="E324" s="221" t="s">
        <v>444</v>
      </c>
      <c r="F324" s="222" t="s">
        <v>445</v>
      </c>
      <c r="G324" s="223" t="s">
        <v>149</v>
      </c>
      <c r="H324" s="224">
        <v>4</v>
      </c>
      <c r="I324" s="225"/>
      <c r="J324" s="226">
        <f>ROUND(I324*H324,2)</f>
        <v>0</v>
      </c>
      <c r="K324" s="222" t="s">
        <v>150</v>
      </c>
      <c r="L324" s="71"/>
      <c r="M324" s="227" t="s">
        <v>21</v>
      </c>
      <c r="N324" s="228" t="s">
        <v>43</v>
      </c>
      <c r="O324" s="46"/>
      <c r="P324" s="229">
        <f>O324*H324</f>
        <v>0</v>
      </c>
      <c r="Q324" s="229">
        <v>0</v>
      </c>
      <c r="R324" s="229">
        <f>Q324*H324</f>
        <v>0</v>
      </c>
      <c r="S324" s="229">
        <v>0</v>
      </c>
      <c r="T324" s="230">
        <f>S324*H324</f>
        <v>0</v>
      </c>
      <c r="AR324" s="23" t="s">
        <v>239</v>
      </c>
      <c r="AT324" s="23" t="s">
        <v>146</v>
      </c>
      <c r="AU324" s="23" t="s">
        <v>82</v>
      </c>
      <c r="AY324" s="23" t="s">
        <v>143</v>
      </c>
      <c r="BE324" s="231">
        <f>IF(N324="základní",J324,0)</f>
        <v>0</v>
      </c>
      <c r="BF324" s="231">
        <f>IF(N324="snížená",J324,0)</f>
        <v>0</v>
      </c>
      <c r="BG324" s="231">
        <f>IF(N324="zákl. přenesená",J324,0)</f>
        <v>0</v>
      </c>
      <c r="BH324" s="231">
        <f>IF(N324="sníž. přenesená",J324,0)</f>
        <v>0</v>
      </c>
      <c r="BI324" s="231">
        <f>IF(N324="nulová",J324,0)</f>
        <v>0</v>
      </c>
      <c r="BJ324" s="23" t="s">
        <v>80</v>
      </c>
      <c r="BK324" s="231">
        <f>ROUND(I324*H324,2)</f>
        <v>0</v>
      </c>
      <c r="BL324" s="23" t="s">
        <v>239</v>
      </c>
      <c r="BM324" s="23" t="s">
        <v>446</v>
      </c>
    </row>
    <row r="325" s="11" customFormat="1">
      <c r="B325" s="235"/>
      <c r="C325" s="236"/>
      <c r="D325" s="232" t="s">
        <v>155</v>
      </c>
      <c r="E325" s="237" t="s">
        <v>21</v>
      </c>
      <c r="F325" s="238" t="s">
        <v>426</v>
      </c>
      <c r="G325" s="236"/>
      <c r="H325" s="237" t="s">
        <v>21</v>
      </c>
      <c r="I325" s="239"/>
      <c r="J325" s="236"/>
      <c r="K325" s="236"/>
      <c r="L325" s="240"/>
      <c r="M325" s="241"/>
      <c r="N325" s="242"/>
      <c r="O325" s="242"/>
      <c r="P325" s="242"/>
      <c r="Q325" s="242"/>
      <c r="R325" s="242"/>
      <c r="S325" s="242"/>
      <c r="T325" s="243"/>
      <c r="AT325" s="244" t="s">
        <v>155</v>
      </c>
      <c r="AU325" s="244" t="s">
        <v>82</v>
      </c>
      <c r="AV325" s="11" t="s">
        <v>80</v>
      </c>
      <c r="AW325" s="11" t="s">
        <v>35</v>
      </c>
      <c r="AX325" s="11" t="s">
        <v>72</v>
      </c>
      <c r="AY325" s="244" t="s">
        <v>143</v>
      </c>
    </row>
    <row r="326" s="12" customFormat="1">
      <c r="B326" s="245"/>
      <c r="C326" s="246"/>
      <c r="D326" s="232" t="s">
        <v>155</v>
      </c>
      <c r="E326" s="247" t="s">
        <v>21</v>
      </c>
      <c r="F326" s="248" t="s">
        <v>151</v>
      </c>
      <c r="G326" s="246"/>
      <c r="H326" s="249">
        <v>4</v>
      </c>
      <c r="I326" s="250"/>
      <c r="J326" s="246"/>
      <c r="K326" s="246"/>
      <c r="L326" s="251"/>
      <c r="M326" s="252"/>
      <c r="N326" s="253"/>
      <c r="O326" s="253"/>
      <c r="P326" s="253"/>
      <c r="Q326" s="253"/>
      <c r="R326" s="253"/>
      <c r="S326" s="253"/>
      <c r="T326" s="254"/>
      <c r="AT326" s="255" t="s">
        <v>155</v>
      </c>
      <c r="AU326" s="255" t="s">
        <v>82</v>
      </c>
      <c r="AV326" s="12" t="s">
        <v>82</v>
      </c>
      <c r="AW326" s="12" t="s">
        <v>35</v>
      </c>
      <c r="AX326" s="12" t="s">
        <v>80</v>
      </c>
      <c r="AY326" s="255" t="s">
        <v>143</v>
      </c>
    </row>
    <row r="327" s="1" customFormat="1" ht="25.5" customHeight="1">
      <c r="B327" s="45"/>
      <c r="C327" s="220" t="s">
        <v>447</v>
      </c>
      <c r="D327" s="220" t="s">
        <v>146</v>
      </c>
      <c r="E327" s="221" t="s">
        <v>448</v>
      </c>
      <c r="F327" s="222" t="s">
        <v>449</v>
      </c>
      <c r="G327" s="223" t="s">
        <v>162</v>
      </c>
      <c r="H327" s="224">
        <v>6.9000000000000004</v>
      </c>
      <c r="I327" s="225"/>
      <c r="J327" s="226">
        <f>ROUND(I327*H327,2)</f>
        <v>0</v>
      </c>
      <c r="K327" s="222" t="s">
        <v>150</v>
      </c>
      <c r="L327" s="71"/>
      <c r="M327" s="227" t="s">
        <v>21</v>
      </c>
      <c r="N327" s="228" t="s">
        <v>43</v>
      </c>
      <c r="O327" s="46"/>
      <c r="P327" s="229">
        <f>O327*H327</f>
        <v>0</v>
      </c>
      <c r="Q327" s="229">
        <v>0</v>
      </c>
      <c r="R327" s="229">
        <f>Q327*H327</f>
        <v>0</v>
      </c>
      <c r="S327" s="229">
        <v>0</v>
      </c>
      <c r="T327" s="230">
        <f>S327*H327</f>
        <v>0</v>
      </c>
      <c r="AR327" s="23" t="s">
        <v>239</v>
      </c>
      <c r="AT327" s="23" t="s">
        <v>146</v>
      </c>
      <c r="AU327" s="23" t="s">
        <v>82</v>
      </c>
      <c r="AY327" s="23" t="s">
        <v>143</v>
      </c>
      <c r="BE327" s="231">
        <f>IF(N327="základní",J327,0)</f>
        <v>0</v>
      </c>
      <c r="BF327" s="231">
        <f>IF(N327="snížená",J327,0)</f>
        <v>0</v>
      </c>
      <c r="BG327" s="231">
        <f>IF(N327="zákl. přenesená",J327,0)</f>
        <v>0</v>
      </c>
      <c r="BH327" s="231">
        <f>IF(N327="sníž. přenesená",J327,0)</f>
        <v>0</v>
      </c>
      <c r="BI327" s="231">
        <f>IF(N327="nulová",J327,0)</f>
        <v>0</v>
      </c>
      <c r="BJ327" s="23" t="s">
        <v>80</v>
      </c>
      <c r="BK327" s="231">
        <f>ROUND(I327*H327,2)</f>
        <v>0</v>
      </c>
      <c r="BL327" s="23" t="s">
        <v>239</v>
      </c>
      <c r="BM327" s="23" t="s">
        <v>450</v>
      </c>
    </row>
    <row r="328" s="1" customFormat="1">
      <c r="B328" s="45"/>
      <c r="C328" s="73"/>
      <c r="D328" s="232" t="s">
        <v>153</v>
      </c>
      <c r="E328" s="73"/>
      <c r="F328" s="233" t="s">
        <v>451</v>
      </c>
      <c r="G328" s="73"/>
      <c r="H328" s="73"/>
      <c r="I328" s="190"/>
      <c r="J328" s="73"/>
      <c r="K328" s="73"/>
      <c r="L328" s="71"/>
      <c r="M328" s="234"/>
      <c r="N328" s="46"/>
      <c r="O328" s="46"/>
      <c r="P328" s="46"/>
      <c r="Q328" s="46"/>
      <c r="R328" s="46"/>
      <c r="S328" s="46"/>
      <c r="T328" s="94"/>
      <c r="AT328" s="23" t="s">
        <v>153</v>
      </c>
      <c r="AU328" s="23" t="s">
        <v>82</v>
      </c>
    </row>
    <row r="329" s="11" customFormat="1">
      <c r="B329" s="235"/>
      <c r="C329" s="236"/>
      <c r="D329" s="232" t="s">
        <v>155</v>
      </c>
      <c r="E329" s="237" t="s">
        <v>21</v>
      </c>
      <c r="F329" s="238" t="s">
        <v>426</v>
      </c>
      <c r="G329" s="236"/>
      <c r="H329" s="237" t="s">
        <v>21</v>
      </c>
      <c r="I329" s="239"/>
      <c r="J329" s="236"/>
      <c r="K329" s="236"/>
      <c r="L329" s="240"/>
      <c r="M329" s="241"/>
      <c r="N329" s="242"/>
      <c r="O329" s="242"/>
      <c r="P329" s="242"/>
      <c r="Q329" s="242"/>
      <c r="R329" s="242"/>
      <c r="S329" s="242"/>
      <c r="T329" s="243"/>
      <c r="AT329" s="244" t="s">
        <v>155</v>
      </c>
      <c r="AU329" s="244" t="s">
        <v>82</v>
      </c>
      <c r="AV329" s="11" t="s">
        <v>80</v>
      </c>
      <c r="AW329" s="11" t="s">
        <v>35</v>
      </c>
      <c r="AX329" s="11" t="s">
        <v>72</v>
      </c>
      <c r="AY329" s="244" t="s">
        <v>143</v>
      </c>
    </row>
    <row r="330" s="12" customFormat="1">
      <c r="B330" s="245"/>
      <c r="C330" s="246"/>
      <c r="D330" s="232" t="s">
        <v>155</v>
      </c>
      <c r="E330" s="247" t="s">
        <v>21</v>
      </c>
      <c r="F330" s="248" t="s">
        <v>452</v>
      </c>
      <c r="G330" s="246"/>
      <c r="H330" s="249">
        <v>6.9000000000000004</v>
      </c>
      <c r="I330" s="250"/>
      <c r="J330" s="246"/>
      <c r="K330" s="246"/>
      <c r="L330" s="251"/>
      <c r="M330" s="252"/>
      <c r="N330" s="253"/>
      <c r="O330" s="253"/>
      <c r="P330" s="253"/>
      <c r="Q330" s="253"/>
      <c r="R330" s="253"/>
      <c r="S330" s="253"/>
      <c r="T330" s="254"/>
      <c r="AT330" s="255" t="s">
        <v>155</v>
      </c>
      <c r="AU330" s="255" t="s">
        <v>82</v>
      </c>
      <c r="AV330" s="12" t="s">
        <v>82</v>
      </c>
      <c r="AW330" s="12" t="s">
        <v>35</v>
      </c>
      <c r="AX330" s="12" t="s">
        <v>80</v>
      </c>
      <c r="AY330" s="255" t="s">
        <v>143</v>
      </c>
    </row>
    <row r="331" s="10" customFormat="1" ht="29.88" customHeight="1">
      <c r="B331" s="204"/>
      <c r="C331" s="205"/>
      <c r="D331" s="206" t="s">
        <v>71</v>
      </c>
      <c r="E331" s="218" t="s">
        <v>453</v>
      </c>
      <c r="F331" s="218" t="s">
        <v>454</v>
      </c>
      <c r="G331" s="205"/>
      <c r="H331" s="205"/>
      <c r="I331" s="208"/>
      <c r="J331" s="219">
        <f>BK331</f>
        <v>0</v>
      </c>
      <c r="K331" s="205"/>
      <c r="L331" s="210"/>
      <c r="M331" s="211"/>
      <c r="N331" s="212"/>
      <c r="O331" s="212"/>
      <c r="P331" s="213">
        <f>SUM(P332:P340)</f>
        <v>0</v>
      </c>
      <c r="Q331" s="212"/>
      <c r="R331" s="213">
        <f>SUM(R332:R340)</f>
        <v>0.031</v>
      </c>
      <c r="S331" s="212"/>
      <c r="T331" s="214">
        <f>SUM(T332:T340)</f>
        <v>0.072099999999999997</v>
      </c>
      <c r="AR331" s="215" t="s">
        <v>82</v>
      </c>
      <c r="AT331" s="216" t="s">
        <v>71</v>
      </c>
      <c r="AU331" s="216" t="s">
        <v>80</v>
      </c>
      <c r="AY331" s="215" t="s">
        <v>143</v>
      </c>
      <c r="BK331" s="217">
        <f>SUM(BK332:BK340)</f>
        <v>0</v>
      </c>
    </row>
    <row r="332" s="1" customFormat="1" ht="38.25" customHeight="1">
      <c r="B332" s="45"/>
      <c r="C332" s="220" t="s">
        <v>455</v>
      </c>
      <c r="D332" s="220" t="s">
        <v>146</v>
      </c>
      <c r="E332" s="221" t="s">
        <v>456</v>
      </c>
      <c r="F332" s="222" t="s">
        <v>457</v>
      </c>
      <c r="G332" s="223" t="s">
        <v>419</v>
      </c>
      <c r="H332" s="224">
        <v>5.0499999999999998</v>
      </c>
      <c r="I332" s="225"/>
      <c r="J332" s="226">
        <f>ROUND(I332*H332,2)</f>
        <v>0</v>
      </c>
      <c r="K332" s="222" t="s">
        <v>352</v>
      </c>
      <c r="L332" s="71"/>
      <c r="M332" s="227" t="s">
        <v>21</v>
      </c>
      <c r="N332" s="228" t="s">
        <v>43</v>
      </c>
      <c r="O332" s="46"/>
      <c r="P332" s="229">
        <f>O332*H332</f>
        <v>0</v>
      </c>
      <c r="Q332" s="229">
        <v>0</v>
      </c>
      <c r="R332" s="229">
        <f>Q332*H332</f>
        <v>0</v>
      </c>
      <c r="S332" s="229">
        <v>0.002</v>
      </c>
      <c r="T332" s="230">
        <f>S332*H332</f>
        <v>0.0101</v>
      </c>
      <c r="AR332" s="23" t="s">
        <v>239</v>
      </c>
      <c r="AT332" s="23" t="s">
        <v>146</v>
      </c>
      <c r="AU332" s="23" t="s">
        <v>82</v>
      </c>
      <c r="AY332" s="23" t="s">
        <v>143</v>
      </c>
      <c r="BE332" s="231">
        <f>IF(N332="základní",J332,0)</f>
        <v>0</v>
      </c>
      <c r="BF332" s="231">
        <f>IF(N332="snížená",J332,0)</f>
        <v>0</v>
      </c>
      <c r="BG332" s="231">
        <f>IF(N332="zákl. přenesená",J332,0)</f>
        <v>0</v>
      </c>
      <c r="BH332" s="231">
        <f>IF(N332="sníž. přenesená",J332,0)</f>
        <v>0</v>
      </c>
      <c r="BI332" s="231">
        <f>IF(N332="nulová",J332,0)</f>
        <v>0</v>
      </c>
      <c r="BJ332" s="23" t="s">
        <v>80</v>
      </c>
      <c r="BK332" s="231">
        <f>ROUND(I332*H332,2)</f>
        <v>0</v>
      </c>
      <c r="BL332" s="23" t="s">
        <v>239</v>
      </c>
      <c r="BM332" s="23" t="s">
        <v>458</v>
      </c>
    </row>
    <row r="333" s="11" customFormat="1">
      <c r="B333" s="235"/>
      <c r="C333" s="236"/>
      <c r="D333" s="232" t="s">
        <v>155</v>
      </c>
      <c r="E333" s="237" t="s">
        <v>21</v>
      </c>
      <c r="F333" s="238" t="s">
        <v>459</v>
      </c>
      <c r="G333" s="236"/>
      <c r="H333" s="237" t="s">
        <v>21</v>
      </c>
      <c r="I333" s="239"/>
      <c r="J333" s="236"/>
      <c r="K333" s="236"/>
      <c r="L333" s="240"/>
      <c r="M333" s="241"/>
      <c r="N333" s="242"/>
      <c r="O333" s="242"/>
      <c r="P333" s="242"/>
      <c r="Q333" s="242"/>
      <c r="R333" s="242"/>
      <c r="S333" s="242"/>
      <c r="T333" s="243"/>
      <c r="AT333" s="244" t="s">
        <v>155</v>
      </c>
      <c r="AU333" s="244" t="s">
        <v>82</v>
      </c>
      <c r="AV333" s="11" t="s">
        <v>80</v>
      </c>
      <c r="AW333" s="11" t="s">
        <v>35</v>
      </c>
      <c r="AX333" s="11" t="s">
        <v>72</v>
      </c>
      <c r="AY333" s="244" t="s">
        <v>143</v>
      </c>
    </row>
    <row r="334" s="12" customFormat="1">
      <c r="B334" s="245"/>
      <c r="C334" s="246"/>
      <c r="D334" s="232" t="s">
        <v>155</v>
      </c>
      <c r="E334" s="247" t="s">
        <v>21</v>
      </c>
      <c r="F334" s="248" t="s">
        <v>460</v>
      </c>
      <c r="G334" s="246"/>
      <c r="H334" s="249">
        <v>5.0499999999999998</v>
      </c>
      <c r="I334" s="250"/>
      <c r="J334" s="246"/>
      <c r="K334" s="246"/>
      <c r="L334" s="251"/>
      <c r="M334" s="252"/>
      <c r="N334" s="253"/>
      <c r="O334" s="253"/>
      <c r="P334" s="253"/>
      <c r="Q334" s="253"/>
      <c r="R334" s="253"/>
      <c r="S334" s="253"/>
      <c r="T334" s="254"/>
      <c r="AT334" s="255" t="s">
        <v>155</v>
      </c>
      <c r="AU334" s="255" t="s">
        <v>82</v>
      </c>
      <c r="AV334" s="12" t="s">
        <v>82</v>
      </c>
      <c r="AW334" s="12" t="s">
        <v>35</v>
      </c>
      <c r="AX334" s="12" t="s">
        <v>80</v>
      </c>
      <c r="AY334" s="255" t="s">
        <v>143</v>
      </c>
    </row>
    <row r="335" s="1" customFormat="1" ht="16.5" customHeight="1">
      <c r="B335" s="45"/>
      <c r="C335" s="220" t="s">
        <v>461</v>
      </c>
      <c r="D335" s="220" t="s">
        <v>146</v>
      </c>
      <c r="E335" s="221" t="s">
        <v>462</v>
      </c>
      <c r="F335" s="222" t="s">
        <v>463</v>
      </c>
      <c r="G335" s="223" t="s">
        <v>419</v>
      </c>
      <c r="H335" s="224">
        <v>30</v>
      </c>
      <c r="I335" s="225"/>
      <c r="J335" s="226">
        <f>ROUND(I335*H335,2)</f>
        <v>0</v>
      </c>
      <c r="K335" s="222" t="s">
        <v>352</v>
      </c>
      <c r="L335" s="71"/>
      <c r="M335" s="227" t="s">
        <v>21</v>
      </c>
      <c r="N335" s="228" t="s">
        <v>43</v>
      </c>
      <c r="O335" s="46"/>
      <c r="P335" s="229">
        <f>O335*H335</f>
        <v>0</v>
      </c>
      <c r="Q335" s="229">
        <v>0.001</v>
      </c>
      <c r="R335" s="229">
        <f>Q335*H335</f>
        <v>0.029999999999999999</v>
      </c>
      <c r="S335" s="229">
        <v>0.002</v>
      </c>
      <c r="T335" s="230">
        <f>S335*H335</f>
        <v>0.059999999999999998</v>
      </c>
      <c r="AR335" s="23" t="s">
        <v>239</v>
      </c>
      <c r="AT335" s="23" t="s">
        <v>146</v>
      </c>
      <c r="AU335" s="23" t="s">
        <v>82</v>
      </c>
      <c r="AY335" s="23" t="s">
        <v>143</v>
      </c>
      <c r="BE335" s="231">
        <f>IF(N335="základní",J335,0)</f>
        <v>0</v>
      </c>
      <c r="BF335" s="231">
        <f>IF(N335="snížená",J335,0)</f>
        <v>0</v>
      </c>
      <c r="BG335" s="231">
        <f>IF(N335="zákl. přenesená",J335,0)</f>
        <v>0</v>
      </c>
      <c r="BH335" s="231">
        <f>IF(N335="sníž. přenesená",J335,0)</f>
        <v>0</v>
      </c>
      <c r="BI335" s="231">
        <f>IF(N335="nulová",J335,0)</f>
        <v>0</v>
      </c>
      <c r="BJ335" s="23" t="s">
        <v>80</v>
      </c>
      <c r="BK335" s="231">
        <f>ROUND(I335*H335,2)</f>
        <v>0</v>
      </c>
      <c r="BL335" s="23" t="s">
        <v>239</v>
      </c>
      <c r="BM335" s="23" t="s">
        <v>464</v>
      </c>
    </row>
    <row r="336" s="11" customFormat="1">
      <c r="B336" s="235"/>
      <c r="C336" s="236"/>
      <c r="D336" s="232" t="s">
        <v>155</v>
      </c>
      <c r="E336" s="237" t="s">
        <v>21</v>
      </c>
      <c r="F336" s="238" t="s">
        <v>465</v>
      </c>
      <c r="G336" s="236"/>
      <c r="H336" s="237" t="s">
        <v>21</v>
      </c>
      <c r="I336" s="239"/>
      <c r="J336" s="236"/>
      <c r="K336" s="236"/>
      <c r="L336" s="240"/>
      <c r="M336" s="241"/>
      <c r="N336" s="242"/>
      <c r="O336" s="242"/>
      <c r="P336" s="242"/>
      <c r="Q336" s="242"/>
      <c r="R336" s="242"/>
      <c r="S336" s="242"/>
      <c r="T336" s="243"/>
      <c r="AT336" s="244" t="s">
        <v>155</v>
      </c>
      <c r="AU336" s="244" t="s">
        <v>82</v>
      </c>
      <c r="AV336" s="11" t="s">
        <v>80</v>
      </c>
      <c r="AW336" s="11" t="s">
        <v>35</v>
      </c>
      <c r="AX336" s="11" t="s">
        <v>72</v>
      </c>
      <c r="AY336" s="244" t="s">
        <v>143</v>
      </c>
    </row>
    <row r="337" s="12" customFormat="1">
      <c r="B337" s="245"/>
      <c r="C337" s="246"/>
      <c r="D337" s="232" t="s">
        <v>155</v>
      </c>
      <c r="E337" s="247" t="s">
        <v>21</v>
      </c>
      <c r="F337" s="248" t="s">
        <v>322</v>
      </c>
      <c r="G337" s="246"/>
      <c r="H337" s="249">
        <v>30</v>
      </c>
      <c r="I337" s="250"/>
      <c r="J337" s="246"/>
      <c r="K337" s="246"/>
      <c r="L337" s="251"/>
      <c r="M337" s="252"/>
      <c r="N337" s="253"/>
      <c r="O337" s="253"/>
      <c r="P337" s="253"/>
      <c r="Q337" s="253"/>
      <c r="R337" s="253"/>
      <c r="S337" s="253"/>
      <c r="T337" s="254"/>
      <c r="AT337" s="255" t="s">
        <v>155</v>
      </c>
      <c r="AU337" s="255" t="s">
        <v>82</v>
      </c>
      <c r="AV337" s="12" t="s">
        <v>82</v>
      </c>
      <c r="AW337" s="12" t="s">
        <v>35</v>
      </c>
      <c r="AX337" s="12" t="s">
        <v>80</v>
      </c>
      <c r="AY337" s="255" t="s">
        <v>143</v>
      </c>
    </row>
    <row r="338" s="1" customFormat="1" ht="63.75" customHeight="1">
      <c r="B338" s="45"/>
      <c r="C338" s="220" t="s">
        <v>466</v>
      </c>
      <c r="D338" s="220" t="s">
        <v>146</v>
      </c>
      <c r="E338" s="221" t="s">
        <v>467</v>
      </c>
      <c r="F338" s="222" t="s">
        <v>468</v>
      </c>
      <c r="G338" s="223" t="s">
        <v>469</v>
      </c>
      <c r="H338" s="224">
        <v>1</v>
      </c>
      <c r="I338" s="225"/>
      <c r="J338" s="226">
        <f>ROUND(I338*H338,2)</f>
        <v>0</v>
      </c>
      <c r="K338" s="222" t="s">
        <v>352</v>
      </c>
      <c r="L338" s="71"/>
      <c r="M338" s="227" t="s">
        <v>21</v>
      </c>
      <c r="N338" s="228" t="s">
        <v>43</v>
      </c>
      <c r="O338" s="46"/>
      <c r="P338" s="229">
        <f>O338*H338</f>
        <v>0</v>
      </c>
      <c r="Q338" s="229">
        <v>0.001</v>
      </c>
      <c r="R338" s="229">
        <f>Q338*H338</f>
        <v>0.001</v>
      </c>
      <c r="S338" s="229">
        <v>0.002</v>
      </c>
      <c r="T338" s="230">
        <f>S338*H338</f>
        <v>0.002</v>
      </c>
      <c r="AR338" s="23" t="s">
        <v>239</v>
      </c>
      <c r="AT338" s="23" t="s">
        <v>146</v>
      </c>
      <c r="AU338" s="23" t="s">
        <v>82</v>
      </c>
      <c r="AY338" s="23" t="s">
        <v>143</v>
      </c>
      <c r="BE338" s="231">
        <f>IF(N338="základní",J338,0)</f>
        <v>0</v>
      </c>
      <c r="BF338" s="231">
        <f>IF(N338="snížená",J338,0)</f>
        <v>0</v>
      </c>
      <c r="BG338" s="231">
        <f>IF(N338="zákl. přenesená",J338,0)</f>
        <v>0</v>
      </c>
      <c r="BH338" s="231">
        <f>IF(N338="sníž. přenesená",J338,0)</f>
        <v>0</v>
      </c>
      <c r="BI338" s="231">
        <f>IF(N338="nulová",J338,0)</f>
        <v>0</v>
      </c>
      <c r="BJ338" s="23" t="s">
        <v>80</v>
      </c>
      <c r="BK338" s="231">
        <f>ROUND(I338*H338,2)</f>
        <v>0</v>
      </c>
      <c r="BL338" s="23" t="s">
        <v>239</v>
      </c>
      <c r="BM338" s="23" t="s">
        <v>470</v>
      </c>
    </row>
    <row r="339" s="11" customFormat="1">
      <c r="B339" s="235"/>
      <c r="C339" s="236"/>
      <c r="D339" s="232" t="s">
        <v>155</v>
      </c>
      <c r="E339" s="237" t="s">
        <v>21</v>
      </c>
      <c r="F339" s="238" t="s">
        <v>471</v>
      </c>
      <c r="G339" s="236"/>
      <c r="H339" s="237" t="s">
        <v>21</v>
      </c>
      <c r="I339" s="239"/>
      <c r="J339" s="236"/>
      <c r="K339" s="236"/>
      <c r="L339" s="240"/>
      <c r="M339" s="241"/>
      <c r="N339" s="242"/>
      <c r="O339" s="242"/>
      <c r="P339" s="242"/>
      <c r="Q339" s="242"/>
      <c r="R339" s="242"/>
      <c r="S339" s="242"/>
      <c r="T339" s="243"/>
      <c r="AT339" s="244" t="s">
        <v>155</v>
      </c>
      <c r="AU339" s="244" t="s">
        <v>82</v>
      </c>
      <c r="AV339" s="11" t="s">
        <v>80</v>
      </c>
      <c r="AW339" s="11" t="s">
        <v>35</v>
      </c>
      <c r="AX339" s="11" t="s">
        <v>72</v>
      </c>
      <c r="AY339" s="244" t="s">
        <v>143</v>
      </c>
    </row>
    <row r="340" s="12" customFormat="1">
      <c r="B340" s="245"/>
      <c r="C340" s="246"/>
      <c r="D340" s="232" t="s">
        <v>155</v>
      </c>
      <c r="E340" s="247" t="s">
        <v>21</v>
      </c>
      <c r="F340" s="248" t="s">
        <v>80</v>
      </c>
      <c r="G340" s="246"/>
      <c r="H340" s="249">
        <v>1</v>
      </c>
      <c r="I340" s="250"/>
      <c r="J340" s="246"/>
      <c r="K340" s="246"/>
      <c r="L340" s="251"/>
      <c r="M340" s="252"/>
      <c r="N340" s="253"/>
      <c r="O340" s="253"/>
      <c r="P340" s="253"/>
      <c r="Q340" s="253"/>
      <c r="R340" s="253"/>
      <c r="S340" s="253"/>
      <c r="T340" s="254"/>
      <c r="AT340" s="255" t="s">
        <v>155</v>
      </c>
      <c r="AU340" s="255" t="s">
        <v>82</v>
      </c>
      <c r="AV340" s="12" t="s">
        <v>82</v>
      </c>
      <c r="AW340" s="12" t="s">
        <v>35</v>
      </c>
      <c r="AX340" s="12" t="s">
        <v>80</v>
      </c>
      <c r="AY340" s="255" t="s">
        <v>143</v>
      </c>
    </row>
    <row r="341" s="10" customFormat="1" ht="29.88" customHeight="1">
      <c r="B341" s="204"/>
      <c r="C341" s="205"/>
      <c r="D341" s="206" t="s">
        <v>71</v>
      </c>
      <c r="E341" s="218" t="s">
        <v>472</v>
      </c>
      <c r="F341" s="218" t="s">
        <v>473</v>
      </c>
      <c r="G341" s="205"/>
      <c r="H341" s="205"/>
      <c r="I341" s="208"/>
      <c r="J341" s="219">
        <f>BK341</f>
        <v>0</v>
      </c>
      <c r="K341" s="205"/>
      <c r="L341" s="210"/>
      <c r="M341" s="211"/>
      <c r="N341" s="212"/>
      <c r="O341" s="212"/>
      <c r="P341" s="213">
        <f>SUM(P342:P345)</f>
        <v>0</v>
      </c>
      <c r="Q341" s="212"/>
      <c r="R341" s="213">
        <f>SUM(R342:R345)</f>
        <v>0</v>
      </c>
      <c r="S341" s="212"/>
      <c r="T341" s="214">
        <f>SUM(T342:T345)</f>
        <v>0.13792680000000002</v>
      </c>
      <c r="AR341" s="215" t="s">
        <v>82</v>
      </c>
      <c r="AT341" s="216" t="s">
        <v>71</v>
      </c>
      <c r="AU341" s="216" t="s">
        <v>80</v>
      </c>
      <c r="AY341" s="215" t="s">
        <v>143</v>
      </c>
      <c r="BK341" s="217">
        <f>SUM(BK342:BK345)</f>
        <v>0</v>
      </c>
    </row>
    <row r="342" s="1" customFormat="1" ht="25.5" customHeight="1">
      <c r="B342" s="45"/>
      <c r="C342" s="220" t="s">
        <v>474</v>
      </c>
      <c r="D342" s="220" t="s">
        <v>146</v>
      </c>
      <c r="E342" s="221" t="s">
        <v>475</v>
      </c>
      <c r="F342" s="222" t="s">
        <v>476</v>
      </c>
      <c r="G342" s="223" t="s">
        <v>419</v>
      </c>
      <c r="H342" s="224">
        <v>9.7200000000000006</v>
      </c>
      <c r="I342" s="225"/>
      <c r="J342" s="226">
        <f>ROUND(I342*H342,2)</f>
        <v>0</v>
      </c>
      <c r="K342" s="222" t="s">
        <v>150</v>
      </c>
      <c r="L342" s="71"/>
      <c r="M342" s="227" t="s">
        <v>21</v>
      </c>
      <c r="N342" s="228" t="s">
        <v>43</v>
      </c>
      <c r="O342" s="46"/>
      <c r="P342" s="229">
        <f>O342*H342</f>
        <v>0</v>
      </c>
      <c r="Q342" s="229">
        <v>0</v>
      </c>
      <c r="R342" s="229">
        <f>Q342*H342</f>
        <v>0</v>
      </c>
      <c r="S342" s="229">
        <v>0.01419</v>
      </c>
      <c r="T342" s="230">
        <f>S342*H342</f>
        <v>0.13792680000000002</v>
      </c>
      <c r="AR342" s="23" t="s">
        <v>239</v>
      </c>
      <c r="AT342" s="23" t="s">
        <v>146</v>
      </c>
      <c r="AU342" s="23" t="s">
        <v>82</v>
      </c>
      <c r="AY342" s="23" t="s">
        <v>143</v>
      </c>
      <c r="BE342" s="231">
        <f>IF(N342="základní",J342,0)</f>
        <v>0</v>
      </c>
      <c r="BF342" s="231">
        <f>IF(N342="snížená",J342,0)</f>
        <v>0</v>
      </c>
      <c r="BG342" s="231">
        <f>IF(N342="zákl. přenesená",J342,0)</f>
        <v>0</v>
      </c>
      <c r="BH342" s="231">
        <f>IF(N342="sníž. přenesená",J342,0)</f>
        <v>0</v>
      </c>
      <c r="BI342" s="231">
        <f>IF(N342="nulová",J342,0)</f>
        <v>0</v>
      </c>
      <c r="BJ342" s="23" t="s">
        <v>80</v>
      </c>
      <c r="BK342" s="231">
        <f>ROUND(I342*H342,2)</f>
        <v>0</v>
      </c>
      <c r="BL342" s="23" t="s">
        <v>239</v>
      </c>
      <c r="BM342" s="23" t="s">
        <v>477</v>
      </c>
    </row>
    <row r="343" s="1" customFormat="1">
      <c r="B343" s="45"/>
      <c r="C343" s="73"/>
      <c r="D343" s="232" t="s">
        <v>153</v>
      </c>
      <c r="E343" s="73"/>
      <c r="F343" s="233" t="s">
        <v>478</v>
      </c>
      <c r="G343" s="73"/>
      <c r="H343" s="73"/>
      <c r="I343" s="190"/>
      <c r="J343" s="73"/>
      <c r="K343" s="73"/>
      <c r="L343" s="71"/>
      <c r="M343" s="234"/>
      <c r="N343" s="46"/>
      <c r="O343" s="46"/>
      <c r="P343" s="46"/>
      <c r="Q343" s="46"/>
      <c r="R343" s="46"/>
      <c r="S343" s="46"/>
      <c r="T343" s="94"/>
      <c r="AT343" s="23" t="s">
        <v>153</v>
      </c>
      <c r="AU343" s="23" t="s">
        <v>82</v>
      </c>
    </row>
    <row r="344" s="11" customFormat="1">
      <c r="B344" s="235"/>
      <c r="C344" s="236"/>
      <c r="D344" s="232" t="s">
        <v>155</v>
      </c>
      <c r="E344" s="237" t="s">
        <v>21</v>
      </c>
      <c r="F344" s="238" t="s">
        <v>479</v>
      </c>
      <c r="G344" s="236"/>
      <c r="H344" s="237" t="s">
        <v>21</v>
      </c>
      <c r="I344" s="239"/>
      <c r="J344" s="236"/>
      <c r="K344" s="236"/>
      <c r="L344" s="240"/>
      <c r="M344" s="241"/>
      <c r="N344" s="242"/>
      <c r="O344" s="242"/>
      <c r="P344" s="242"/>
      <c r="Q344" s="242"/>
      <c r="R344" s="242"/>
      <c r="S344" s="242"/>
      <c r="T344" s="243"/>
      <c r="AT344" s="244" t="s">
        <v>155</v>
      </c>
      <c r="AU344" s="244" t="s">
        <v>82</v>
      </c>
      <c r="AV344" s="11" t="s">
        <v>80</v>
      </c>
      <c r="AW344" s="11" t="s">
        <v>35</v>
      </c>
      <c r="AX344" s="11" t="s">
        <v>72</v>
      </c>
      <c r="AY344" s="244" t="s">
        <v>143</v>
      </c>
    </row>
    <row r="345" s="12" customFormat="1">
      <c r="B345" s="245"/>
      <c r="C345" s="246"/>
      <c r="D345" s="232" t="s">
        <v>155</v>
      </c>
      <c r="E345" s="247" t="s">
        <v>21</v>
      </c>
      <c r="F345" s="248" t="s">
        <v>480</v>
      </c>
      <c r="G345" s="246"/>
      <c r="H345" s="249">
        <v>9.7200000000000006</v>
      </c>
      <c r="I345" s="250"/>
      <c r="J345" s="246"/>
      <c r="K345" s="246"/>
      <c r="L345" s="251"/>
      <c r="M345" s="252"/>
      <c r="N345" s="253"/>
      <c r="O345" s="253"/>
      <c r="P345" s="253"/>
      <c r="Q345" s="253"/>
      <c r="R345" s="253"/>
      <c r="S345" s="253"/>
      <c r="T345" s="254"/>
      <c r="AT345" s="255" t="s">
        <v>155</v>
      </c>
      <c r="AU345" s="255" t="s">
        <v>82</v>
      </c>
      <c r="AV345" s="12" t="s">
        <v>82</v>
      </c>
      <c r="AW345" s="12" t="s">
        <v>35</v>
      </c>
      <c r="AX345" s="12" t="s">
        <v>80</v>
      </c>
      <c r="AY345" s="255" t="s">
        <v>143</v>
      </c>
    </row>
    <row r="346" s="10" customFormat="1" ht="29.88" customHeight="1">
      <c r="B346" s="204"/>
      <c r="C346" s="205"/>
      <c r="D346" s="206" t="s">
        <v>71</v>
      </c>
      <c r="E346" s="218" t="s">
        <v>481</v>
      </c>
      <c r="F346" s="218" t="s">
        <v>482</v>
      </c>
      <c r="G346" s="205"/>
      <c r="H346" s="205"/>
      <c r="I346" s="208"/>
      <c r="J346" s="219">
        <f>BK346</f>
        <v>0</v>
      </c>
      <c r="K346" s="205"/>
      <c r="L346" s="210"/>
      <c r="M346" s="211"/>
      <c r="N346" s="212"/>
      <c r="O346" s="212"/>
      <c r="P346" s="213">
        <f>SUM(P347:P385)</f>
        <v>0</v>
      </c>
      <c r="Q346" s="212"/>
      <c r="R346" s="213">
        <f>SUM(R347:R385)</f>
        <v>0.41731599999999996</v>
      </c>
      <c r="S346" s="212"/>
      <c r="T346" s="214">
        <f>SUM(T347:T385)</f>
        <v>0</v>
      </c>
      <c r="AR346" s="215" t="s">
        <v>82</v>
      </c>
      <c r="AT346" s="216" t="s">
        <v>71</v>
      </c>
      <c r="AU346" s="216" t="s">
        <v>80</v>
      </c>
      <c r="AY346" s="215" t="s">
        <v>143</v>
      </c>
      <c r="BK346" s="217">
        <f>SUM(BK347:BK385)</f>
        <v>0</v>
      </c>
    </row>
    <row r="347" s="1" customFormat="1" ht="38.25" customHeight="1">
      <c r="B347" s="45"/>
      <c r="C347" s="220" t="s">
        <v>483</v>
      </c>
      <c r="D347" s="220" t="s">
        <v>146</v>
      </c>
      <c r="E347" s="221" t="s">
        <v>484</v>
      </c>
      <c r="F347" s="222" t="s">
        <v>485</v>
      </c>
      <c r="G347" s="223" t="s">
        <v>162</v>
      </c>
      <c r="H347" s="224">
        <v>2.1080000000000001</v>
      </c>
      <c r="I347" s="225"/>
      <c r="J347" s="226">
        <f>ROUND(I347*H347,2)</f>
        <v>0</v>
      </c>
      <c r="K347" s="222" t="s">
        <v>150</v>
      </c>
      <c r="L347" s="71"/>
      <c r="M347" s="227" t="s">
        <v>21</v>
      </c>
      <c r="N347" s="228" t="s">
        <v>43</v>
      </c>
      <c r="O347" s="46"/>
      <c r="P347" s="229">
        <f>O347*H347</f>
        <v>0</v>
      </c>
      <c r="Q347" s="229">
        <v>0.01519</v>
      </c>
      <c r="R347" s="229">
        <f>Q347*H347</f>
        <v>0.032020520000000004</v>
      </c>
      <c r="S347" s="229">
        <v>0</v>
      </c>
      <c r="T347" s="230">
        <f>S347*H347</f>
        <v>0</v>
      </c>
      <c r="AR347" s="23" t="s">
        <v>239</v>
      </c>
      <c r="AT347" s="23" t="s">
        <v>146</v>
      </c>
      <c r="AU347" s="23" t="s">
        <v>82</v>
      </c>
      <c r="AY347" s="23" t="s">
        <v>143</v>
      </c>
      <c r="BE347" s="231">
        <f>IF(N347="základní",J347,0)</f>
        <v>0</v>
      </c>
      <c r="BF347" s="231">
        <f>IF(N347="snížená",J347,0)</f>
        <v>0</v>
      </c>
      <c r="BG347" s="231">
        <f>IF(N347="zákl. přenesená",J347,0)</f>
        <v>0</v>
      </c>
      <c r="BH347" s="231">
        <f>IF(N347="sníž. přenesená",J347,0)</f>
        <v>0</v>
      </c>
      <c r="BI347" s="231">
        <f>IF(N347="nulová",J347,0)</f>
        <v>0</v>
      </c>
      <c r="BJ347" s="23" t="s">
        <v>80</v>
      </c>
      <c r="BK347" s="231">
        <f>ROUND(I347*H347,2)</f>
        <v>0</v>
      </c>
      <c r="BL347" s="23" t="s">
        <v>239</v>
      </c>
      <c r="BM347" s="23" t="s">
        <v>486</v>
      </c>
    </row>
    <row r="348" s="1" customFormat="1">
      <c r="B348" s="45"/>
      <c r="C348" s="73"/>
      <c r="D348" s="232" t="s">
        <v>153</v>
      </c>
      <c r="E348" s="73"/>
      <c r="F348" s="233" t="s">
        <v>487</v>
      </c>
      <c r="G348" s="73"/>
      <c r="H348" s="73"/>
      <c r="I348" s="190"/>
      <c r="J348" s="73"/>
      <c r="K348" s="73"/>
      <c r="L348" s="71"/>
      <c r="M348" s="234"/>
      <c r="N348" s="46"/>
      <c r="O348" s="46"/>
      <c r="P348" s="46"/>
      <c r="Q348" s="46"/>
      <c r="R348" s="46"/>
      <c r="S348" s="46"/>
      <c r="T348" s="94"/>
      <c r="AT348" s="23" t="s">
        <v>153</v>
      </c>
      <c r="AU348" s="23" t="s">
        <v>82</v>
      </c>
    </row>
    <row r="349" s="11" customFormat="1">
      <c r="B349" s="235"/>
      <c r="C349" s="236"/>
      <c r="D349" s="232" t="s">
        <v>155</v>
      </c>
      <c r="E349" s="237" t="s">
        <v>21</v>
      </c>
      <c r="F349" s="238" t="s">
        <v>488</v>
      </c>
      <c r="G349" s="236"/>
      <c r="H349" s="237" t="s">
        <v>21</v>
      </c>
      <c r="I349" s="239"/>
      <c r="J349" s="236"/>
      <c r="K349" s="236"/>
      <c r="L349" s="240"/>
      <c r="M349" s="241"/>
      <c r="N349" s="242"/>
      <c r="O349" s="242"/>
      <c r="P349" s="242"/>
      <c r="Q349" s="242"/>
      <c r="R349" s="242"/>
      <c r="S349" s="242"/>
      <c r="T349" s="243"/>
      <c r="AT349" s="244" t="s">
        <v>155</v>
      </c>
      <c r="AU349" s="244" t="s">
        <v>82</v>
      </c>
      <c r="AV349" s="11" t="s">
        <v>80</v>
      </c>
      <c r="AW349" s="11" t="s">
        <v>35</v>
      </c>
      <c r="AX349" s="11" t="s">
        <v>72</v>
      </c>
      <c r="AY349" s="244" t="s">
        <v>143</v>
      </c>
    </row>
    <row r="350" s="12" customFormat="1">
      <c r="B350" s="245"/>
      <c r="C350" s="246"/>
      <c r="D350" s="232" t="s">
        <v>155</v>
      </c>
      <c r="E350" s="247" t="s">
        <v>21</v>
      </c>
      <c r="F350" s="248" t="s">
        <v>489</v>
      </c>
      <c r="G350" s="246"/>
      <c r="H350" s="249">
        <v>2.1080000000000001</v>
      </c>
      <c r="I350" s="250"/>
      <c r="J350" s="246"/>
      <c r="K350" s="246"/>
      <c r="L350" s="251"/>
      <c r="M350" s="252"/>
      <c r="N350" s="253"/>
      <c r="O350" s="253"/>
      <c r="P350" s="253"/>
      <c r="Q350" s="253"/>
      <c r="R350" s="253"/>
      <c r="S350" s="253"/>
      <c r="T350" s="254"/>
      <c r="AT350" s="255" t="s">
        <v>155</v>
      </c>
      <c r="AU350" s="255" t="s">
        <v>82</v>
      </c>
      <c r="AV350" s="12" t="s">
        <v>82</v>
      </c>
      <c r="AW350" s="12" t="s">
        <v>35</v>
      </c>
      <c r="AX350" s="12" t="s">
        <v>80</v>
      </c>
      <c r="AY350" s="255" t="s">
        <v>143</v>
      </c>
    </row>
    <row r="351" s="1" customFormat="1" ht="25.5" customHeight="1">
      <c r="B351" s="45"/>
      <c r="C351" s="220" t="s">
        <v>490</v>
      </c>
      <c r="D351" s="220" t="s">
        <v>146</v>
      </c>
      <c r="E351" s="221" t="s">
        <v>491</v>
      </c>
      <c r="F351" s="222" t="s">
        <v>492</v>
      </c>
      <c r="G351" s="223" t="s">
        <v>162</v>
      </c>
      <c r="H351" s="224">
        <v>2.1080000000000001</v>
      </c>
      <c r="I351" s="225"/>
      <c r="J351" s="226">
        <f>ROUND(I351*H351,2)</f>
        <v>0</v>
      </c>
      <c r="K351" s="222" t="s">
        <v>150</v>
      </c>
      <c r="L351" s="71"/>
      <c r="M351" s="227" t="s">
        <v>21</v>
      </c>
      <c r="N351" s="228" t="s">
        <v>43</v>
      </c>
      <c r="O351" s="46"/>
      <c r="P351" s="229">
        <f>O351*H351</f>
        <v>0</v>
      </c>
      <c r="Q351" s="229">
        <v>0.00010000000000000001</v>
      </c>
      <c r="R351" s="229">
        <f>Q351*H351</f>
        <v>0.00021080000000000003</v>
      </c>
      <c r="S351" s="229">
        <v>0</v>
      </c>
      <c r="T351" s="230">
        <f>S351*H351</f>
        <v>0</v>
      </c>
      <c r="AR351" s="23" t="s">
        <v>239</v>
      </c>
      <c r="AT351" s="23" t="s">
        <v>146</v>
      </c>
      <c r="AU351" s="23" t="s">
        <v>82</v>
      </c>
      <c r="AY351" s="23" t="s">
        <v>143</v>
      </c>
      <c r="BE351" s="231">
        <f>IF(N351="základní",J351,0)</f>
        <v>0</v>
      </c>
      <c r="BF351" s="231">
        <f>IF(N351="snížená",J351,0)</f>
        <v>0</v>
      </c>
      <c r="BG351" s="231">
        <f>IF(N351="zákl. přenesená",J351,0)</f>
        <v>0</v>
      </c>
      <c r="BH351" s="231">
        <f>IF(N351="sníž. přenesená",J351,0)</f>
        <v>0</v>
      </c>
      <c r="BI351" s="231">
        <f>IF(N351="nulová",J351,0)</f>
        <v>0</v>
      </c>
      <c r="BJ351" s="23" t="s">
        <v>80</v>
      </c>
      <c r="BK351" s="231">
        <f>ROUND(I351*H351,2)</f>
        <v>0</v>
      </c>
      <c r="BL351" s="23" t="s">
        <v>239</v>
      </c>
      <c r="BM351" s="23" t="s">
        <v>493</v>
      </c>
    </row>
    <row r="352" s="1" customFormat="1">
      <c r="B352" s="45"/>
      <c r="C352" s="73"/>
      <c r="D352" s="232" t="s">
        <v>153</v>
      </c>
      <c r="E352" s="73"/>
      <c r="F352" s="233" t="s">
        <v>487</v>
      </c>
      <c r="G352" s="73"/>
      <c r="H352" s="73"/>
      <c r="I352" s="190"/>
      <c r="J352" s="73"/>
      <c r="K352" s="73"/>
      <c r="L352" s="71"/>
      <c r="M352" s="234"/>
      <c r="N352" s="46"/>
      <c r="O352" s="46"/>
      <c r="P352" s="46"/>
      <c r="Q352" s="46"/>
      <c r="R352" s="46"/>
      <c r="S352" s="46"/>
      <c r="T352" s="94"/>
      <c r="AT352" s="23" t="s">
        <v>153</v>
      </c>
      <c r="AU352" s="23" t="s">
        <v>82</v>
      </c>
    </row>
    <row r="353" s="11" customFormat="1">
      <c r="B353" s="235"/>
      <c r="C353" s="236"/>
      <c r="D353" s="232" t="s">
        <v>155</v>
      </c>
      <c r="E353" s="237" t="s">
        <v>21</v>
      </c>
      <c r="F353" s="238" t="s">
        <v>488</v>
      </c>
      <c r="G353" s="236"/>
      <c r="H353" s="237" t="s">
        <v>21</v>
      </c>
      <c r="I353" s="239"/>
      <c r="J353" s="236"/>
      <c r="K353" s="236"/>
      <c r="L353" s="240"/>
      <c r="M353" s="241"/>
      <c r="N353" s="242"/>
      <c r="O353" s="242"/>
      <c r="P353" s="242"/>
      <c r="Q353" s="242"/>
      <c r="R353" s="242"/>
      <c r="S353" s="242"/>
      <c r="T353" s="243"/>
      <c r="AT353" s="244" t="s">
        <v>155</v>
      </c>
      <c r="AU353" s="244" t="s">
        <v>82</v>
      </c>
      <c r="AV353" s="11" t="s">
        <v>80</v>
      </c>
      <c r="AW353" s="11" t="s">
        <v>35</v>
      </c>
      <c r="AX353" s="11" t="s">
        <v>72</v>
      </c>
      <c r="AY353" s="244" t="s">
        <v>143</v>
      </c>
    </row>
    <row r="354" s="12" customFormat="1">
      <c r="B354" s="245"/>
      <c r="C354" s="246"/>
      <c r="D354" s="232" t="s">
        <v>155</v>
      </c>
      <c r="E354" s="247" t="s">
        <v>21</v>
      </c>
      <c r="F354" s="248" t="s">
        <v>489</v>
      </c>
      <c r="G354" s="246"/>
      <c r="H354" s="249">
        <v>2.1080000000000001</v>
      </c>
      <c r="I354" s="250"/>
      <c r="J354" s="246"/>
      <c r="K354" s="246"/>
      <c r="L354" s="251"/>
      <c r="M354" s="252"/>
      <c r="N354" s="253"/>
      <c r="O354" s="253"/>
      <c r="P354" s="253"/>
      <c r="Q354" s="253"/>
      <c r="R354" s="253"/>
      <c r="S354" s="253"/>
      <c r="T354" s="254"/>
      <c r="AT354" s="255" t="s">
        <v>155</v>
      </c>
      <c r="AU354" s="255" t="s">
        <v>82</v>
      </c>
      <c r="AV354" s="12" t="s">
        <v>82</v>
      </c>
      <c r="AW354" s="12" t="s">
        <v>35</v>
      </c>
      <c r="AX354" s="12" t="s">
        <v>80</v>
      </c>
      <c r="AY354" s="255" t="s">
        <v>143</v>
      </c>
    </row>
    <row r="355" s="1" customFormat="1" ht="25.5" customHeight="1">
      <c r="B355" s="45"/>
      <c r="C355" s="220" t="s">
        <v>494</v>
      </c>
      <c r="D355" s="220" t="s">
        <v>146</v>
      </c>
      <c r="E355" s="221" t="s">
        <v>495</v>
      </c>
      <c r="F355" s="222" t="s">
        <v>496</v>
      </c>
      <c r="G355" s="223" t="s">
        <v>162</v>
      </c>
      <c r="H355" s="224">
        <v>2.1080000000000001</v>
      </c>
      <c r="I355" s="225"/>
      <c r="J355" s="226">
        <f>ROUND(I355*H355,2)</f>
        <v>0</v>
      </c>
      <c r="K355" s="222" t="s">
        <v>150</v>
      </c>
      <c r="L355" s="71"/>
      <c r="M355" s="227" t="s">
        <v>21</v>
      </c>
      <c r="N355" s="228" t="s">
        <v>43</v>
      </c>
      <c r="O355" s="46"/>
      <c r="P355" s="229">
        <f>O355*H355</f>
        <v>0</v>
      </c>
      <c r="Q355" s="229">
        <v>0</v>
      </c>
      <c r="R355" s="229">
        <f>Q355*H355</f>
        <v>0</v>
      </c>
      <c r="S355" s="229">
        <v>0</v>
      </c>
      <c r="T355" s="230">
        <f>S355*H355</f>
        <v>0</v>
      </c>
      <c r="AR355" s="23" t="s">
        <v>239</v>
      </c>
      <c r="AT355" s="23" t="s">
        <v>146</v>
      </c>
      <c r="AU355" s="23" t="s">
        <v>82</v>
      </c>
      <c r="AY355" s="23" t="s">
        <v>143</v>
      </c>
      <c r="BE355" s="231">
        <f>IF(N355="základní",J355,0)</f>
        <v>0</v>
      </c>
      <c r="BF355" s="231">
        <f>IF(N355="snížená",J355,0)</f>
        <v>0</v>
      </c>
      <c r="BG355" s="231">
        <f>IF(N355="zákl. přenesená",J355,0)</f>
        <v>0</v>
      </c>
      <c r="BH355" s="231">
        <f>IF(N355="sníž. přenesená",J355,0)</f>
        <v>0</v>
      </c>
      <c r="BI355" s="231">
        <f>IF(N355="nulová",J355,0)</f>
        <v>0</v>
      </c>
      <c r="BJ355" s="23" t="s">
        <v>80</v>
      </c>
      <c r="BK355" s="231">
        <f>ROUND(I355*H355,2)</f>
        <v>0</v>
      </c>
      <c r="BL355" s="23" t="s">
        <v>239</v>
      </c>
      <c r="BM355" s="23" t="s">
        <v>497</v>
      </c>
    </row>
    <row r="356" s="1" customFormat="1">
      <c r="B356" s="45"/>
      <c r="C356" s="73"/>
      <c r="D356" s="232" t="s">
        <v>153</v>
      </c>
      <c r="E356" s="73"/>
      <c r="F356" s="233" t="s">
        <v>487</v>
      </c>
      <c r="G356" s="73"/>
      <c r="H356" s="73"/>
      <c r="I356" s="190"/>
      <c r="J356" s="73"/>
      <c r="K356" s="73"/>
      <c r="L356" s="71"/>
      <c r="M356" s="234"/>
      <c r="N356" s="46"/>
      <c r="O356" s="46"/>
      <c r="P356" s="46"/>
      <c r="Q356" s="46"/>
      <c r="R356" s="46"/>
      <c r="S356" s="46"/>
      <c r="T356" s="94"/>
      <c r="AT356" s="23" t="s">
        <v>153</v>
      </c>
      <c r="AU356" s="23" t="s">
        <v>82</v>
      </c>
    </row>
    <row r="357" s="11" customFormat="1">
      <c r="B357" s="235"/>
      <c r="C357" s="236"/>
      <c r="D357" s="232" t="s">
        <v>155</v>
      </c>
      <c r="E357" s="237" t="s">
        <v>21</v>
      </c>
      <c r="F357" s="238" t="s">
        <v>488</v>
      </c>
      <c r="G357" s="236"/>
      <c r="H357" s="237" t="s">
        <v>21</v>
      </c>
      <c r="I357" s="239"/>
      <c r="J357" s="236"/>
      <c r="K357" s="236"/>
      <c r="L357" s="240"/>
      <c r="M357" s="241"/>
      <c r="N357" s="242"/>
      <c r="O357" s="242"/>
      <c r="P357" s="242"/>
      <c r="Q357" s="242"/>
      <c r="R357" s="242"/>
      <c r="S357" s="242"/>
      <c r="T357" s="243"/>
      <c r="AT357" s="244" t="s">
        <v>155</v>
      </c>
      <c r="AU357" s="244" t="s">
        <v>82</v>
      </c>
      <c r="AV357" s="11" t="s">
        <v>80</v>
      </c>
      <c r="AW357" s="11" t="s">
        <v>35</v>
      </c>
      <c r="AX357" s="11" t="s">
        <v>72</v>
      </c>
      <c r="AY357" s="244" t="s">
        <v>143</v>
      </c>
    </row>
    <row r="358" s="12" customFormat="1">
      <c r="B358" s="245"/>
      <c r="C358" s="246"/>
      <c r="D358" s="232" t="s">
        <v>155</v>
      </c>
      <c r="E358" s="247" t="s">
        <v>21</v>
      </c>
      <c r="F358" s="248" t="s">
        <v>489</v>
      </c>
      <c r="G358" s="246"/>
      <c r="H358" s="249">
        <v>2.1080000000000001</v>
      </c>
      <c r="I358" s="250"/>
      <c r="J358" s="246"/>
      <c r="K358" s="246"/>
      <c r="L358" s="251"/>
      <c r="M358" s="252"/>
      <c r="N358" s="253"/>
      <c r="O358" s="253"/>
      <c r="P358" s="253"/>
      <c r="Q358" s="253"/>
      <c r="R358" s="253"/>
      <c r="S358" s="253"/>
      <c r="T358" s="254"/>
      <c r="AT358" s="255" t="s">
        <v>155</v>
      </c>
      <c r="AU358" s="255" t="s">
        <v>82</v>
      </c>
      <c r="AV358" s="12" t="s">
        <v>82</v>
      </c>
      <c r="AW358" s="12" t="s">
        <v>35</v>
      </c>
      <c r="AX358" s="12" t="s">
        <v>80</v>
      </c>
      <c r="AY358" s="255" t="s">
        <v>143</v>
      </c>
    </row>
    <row r="359" s="1" customFormat="1" ht="38.25" customHeight="1">
      <c r="B359" s="45"/>
      <c r="C359" s="220" t="s">
        <v>498</v>
      </c>
      <c r="D359" s="220" t="s">
        <v>146</v>
      </c>
      <c r="E359" s="221" t="s">
        <v>499</v>
      </c>
      <c r="F359" s="222" t="s">
        <v>500</v>
      </c>
      <c r="G359" s="223" t="s">
        <v>419</v>
      </c>
      <c r="H359" s="224">
        <v>11.628</v>
      </c>
      <c r="I359" s="225"/>
      <c r="J359" s="226">
        <f>ROUND(I359*H359,2)</f>
        <v>0</v>
      </c>
      <c r="K359" s="222" t="s">
        <v>150</v>
      </c>
      <c r="L359" s="71"/>
      <c r="M359" s="227" t="s">
        <v>21</v>
      </c>
      <c r="N359" s="228" t="s">
        <v>43</v>
      </c>
      <c r="O359" s="46"/>
      <c r="P359" s="229">
        <f>O359*H359</f>
        <v>0</v>
      </c>
      <c r="Q359" s="229">
        <v>0.02121</v>
      </c>
      <c r="R359" s="229">
        <f>Q359*H359</f>
        <v>0.24662988</v>
      </c>
      <c r="S359" s="229">
        <v>0</v>
      </c>
      <c r="T359" s="230">
        <f>S359*H359</f>
        <v>0</v>
      </c>
      <c r="AR359" s="23" t="s">
        <v>239</v>
      </c>
      <c r="AT359" s="23" t="s">
        <v>146</v>
      </c>
      <c r="AU359" s="23" t="s">
        <v>82</v>
      </c>
      <c r="AY359" s="23" t="s">
        <v>143</v>
      </c>
      <c r="BE359" s="231">
        <f>IF(N359="základní",J359,0)</f>
        <v>0</v>
      </c>
      <c r="BF359" s="231">
        <f>IF(N359="snížená",J359,0)</f>
        <v>0</v>
      </c>
      <c r="BG359" s="231">
        <f>IF(N359="zákl. přenesená",J359,0)</f>
        <v>0</v>
      </c>
      <c r="BH359" s="231">
        <f>IF(N359="sníž. přenesená",J359,0)</f>
        <v>0</v>
      </c>
      <c r="BI359" s="231">
        <f>IF(N359="nulová",J359,0)</f>
        <v>0</v>
      </c>
      <c r="BJ359" s="23" t="s">
        <v>80</v>
      </c>
      <c r="BK359" s="231">
        <f>ROUND(I359*H359,2)</f>
        <v>0</v>
      </c>
      <c r="BL359" s="23" t="s">
        <v>239</v>
      </c>
      <c r="BM359" s="23" t="s">
        <v>501</v>
      </c>
    </row>
    <row r="360" s="1" customFormat="1">
      <c r="B360" s="45"/>
      <c r="C360" s="73"/>
      <c r="D360" s="232" t="s">
        <v>153</v>
      </c>
      <c r="E360" s="73"/>
      <c r="F360" s="233" t="s">
        <v>502</v>
      </c>
      <c r="G360" s="73"/>
      <c r="H360" s="73"/>
      <c r="I360" s="190"/>
      <c r="J360" s="73"/>
      <c r="K360" s="73"/>
      <c r="L360" s="71"/>
      <c r="M360" s="234"/>
      <c r="N360" s="46"/>
      <c r="O360" s="46"/>
      <c r="P360" s="46"/>
      <c r="Q360" s="46"/>
      <c r="R360" s="46"/>
      <c r="S360" s="46"/>
      <c r="T360" s="94"/>
      <c r="AT360" s="23" t="s">
        <v>153</v>
      </c>
      <c r="AU360" s="23" t="s">
        <v>82</v>
      </c>
    </row>
    <row r="361" s="11" customFormat="1">
      <c r="B361" s="235"/>
      <c r="C361" s="236"/>
      <c r="D361" s="232" t="s">
        <v>155</v>
      </c>
      <c r="E361" s="237" t="s">
        <v>21</v>
      </c>
      <c r="F361" s="238" t="s">
        <v>503</v>
      </c>
      <c r="G361" s="236"/>
      <c r="H361" s="237" t="s">
        <v>21</v>
      </c>
      <c r="I361" s="239"/>
      <c r="J361" s="236"/>
      <c r="K361" s="236"/>
      <c r="L361" s="240"/>
      <c r="M361" s="241"/>
      <c r="N361" s="242"/>
      <c r="O361" s="242"/>
      <c r="P361" s="242"/>
      <c r="Q361" s="242"/>
      <c r="R361" s="242"/>
      <c r="S361" s="242"/>
      <c r="T361" s="243"/>
      <c r="AT361" s="244" t="s">
        <v>155</v>
      </c>
      <c r="AU361" s="244" t="s">
        <v>82</v>
      </c>
      <c r="AV361" s="11" t="s">
        <v>80</v>
      </c>
      <c r="AW361" s="11" t="s">
        <v>35</v>
      </c>
      <c r="AX361" s="11" t="s">
        <v>72</v>
      </c>
      <c r="AY361" s="244" t="s">
        <v>143</v>
      </c>
    </row>
    <row r="362" s="12" customFormat="1">
      <c r="B362" s="245"/>
      <c r="C362" s="246"/>
      <c r="D362" s="232" t="s">
        <v>155</v>
      </c>
      <c r="E362" s="247" t="s">
        <v>21</v>
      </c>
      <c r="F362" s="248" t="s">
        <v>504</v>
      </c>
      <c r="G362" s="246"/>
      <c r="H362" s="249">
        <v>2.7200000000000002</v>
      </c>
      <c r="I362" s="250"/>
      <c r="J362" s="246"/>
      <c r="K362" s="246"/>
      <c r="L362" s="251"/>
      <c r="M362" s="252"/>
      <c r="N362" s="253"/>
      <c r="O362" s="253"/>
      <c r="P362" s="253"/>
      <c r="Q362" s="253"/>
      <c r="R362" s="253"/>
      <c r="S362" s="253"/>
      <c r="T362" s="254"/>
      <c r="AT362" s="255" t="s">
        <v>155</v>
      </c>
      <c r="AU362" s="255" t="s">
        <v>82</v>
      </c>
      <c r="AV362" s="12" t="s">
        <v>82</v>
      </c>
      <c r="AW362" s="12" t="s">
        <v>35</v>
      </c>
      <c r="AX362" s="12" t="s">
        <v>72</v>
      </c>
      <c r="AY362" s="255" t="s">
        <v>143</v>
      </c>
    </row>
    <row r="363" s="12" customFormat="1">
      <c r="B363" s="245"/>
      <c r="C363" s="246"/>
      <c r="D363" s="232" t="s">
        <v>155</v>
      </c>
      <c r="E363" s="247" t="s">
        <v>21</v>
      </c>
      <c r="F363" s="248" t="s">
        <v>505</v>
      </c>
      <c r="G363" s="246"/>
      <c r="H363" s="249">
        <v>4.8280000000000003</v>
      </c>
      <c r="I363" s="250"/>
      <c r="J363" s="246"/>
      <c r="K363" s="246"/>
      <c r="L363" s="251"/>
      <c r="M363" s="252"/>
      <c r="N363" s="253"/>
      <c r="O363" s="253"/>
      <c r="P363" s="253"/>
      <c r="Q363" s="253"/>
      <c r="R363" s="253"/>
      <c r="S363" s="253"/>
      <c r="T363" s="254"/>
      <c r="AT363" s="255" t="s">
        <v>155</v>
      </c>
      <c r="AU363" s="255" t="s">
        <v>82</v>
      </c>
      <c r="AV363" s="12" t="s">
        <v>82</v>
      </c>
      <c r="AW363" s="12" t="s">
        <v>35</v>
      </c>
      <c r="AX363" s="12" t="s">
        <v>72</v>
      </c>
      <c r="AY363" s="255" t="s">
        <v>143</v>
      </c>
    </row>
    <row r="364" s="12" customFormat="1">
      <c r="B364" s="245"/>
      <c r="C364" s="246"/>
      <c r="D364" s="232" t="s">
        <v>155</v>
      </c>
      <c r="E364" s="247" t="s">
        <v>21</v>
      </c>
      <c r="F364" s="248" t="s">
        <v>506</v>
      </c>
      <c r="G364" s="246"/>
      <c r="H364" s="249">
        <v>4.0800000000000001</v>
      </c>
      <c r="I364" s="250"/>
      <c r="J364" s="246"/>
      <c r="K364" s="246"/>
      <c r="L364" s="251"/>
      <c r="M364" s="252"/>
      <c r="N364" s="253"/>
      <c r="O364" s="253"/>
      <c r="P364" s="253"/>
      <c r="Q364" s="253"/>
      <c r="R364" s="253"/>
      <c r="S364" s="253"/>
      <c r="T364" s="254"/>
      <c r="AT364" s="255" t="s">
        <v>155</v>
      </c>
      <c r="AU364" s="255" t="s">
        <v>82</v>
      </c>
      <c r="AV364" s="12" t="s">
        <v>82</v>
      </c>
      <c r="AW364" s="12" t="s">
        <v>35</v>
      </c>
      <c r="AX364" s="12" t="s">
        <v>72</v>
      </c>
      <c r="AY364" s="255" t="s">
        <v>143</v>
      </c>
    </row>
    <row r="365" s="13" customFormat="1">
      <c r="B365" s="256"/>
      <c r="C365" s="257"/>
      <c r="D365" s="232" t="s">
        <v>155</v>
      </c>
      <c r="E365" s="258" t="s">
        <v>21</v>
      </c>
      <c r="F365" s="259" t="s">
        <v>167</v>
      </c>
      <c r="G365" s="257"/>
      <c r="H365" s="260">
        <v>11.628</v>
      </c>
      <c r="I365" s="261"/>
      <c r="J365" s="257"/>
      <c r="K365" s="257"/>
      <c r="L365" s="262"/>
      <c r="M365" s="263"/>
      <c r="N365" s="264"/>
      <c r="O365" s="264"/>
      <c r="P365" s="264"/>
      <c r="Q365" s="264"/>
      <c r="R365" s="264"/>
      <c r="S365" s="264"/>
      <c r="T365" s="265"/>
      <c r="AT365" s="266" t="s">
        <v>155</v>
      </c>
      <c r="AU365" s="266" t="s">
        <v>82</v>
      </c>
      <c r="AV365" s="13" t="s">
        <v>151</v>
      </c>
      <c r="AW365" s="13" t="s">
        <v>35</v>
      </c>
      <c r="AX365" s="13" t="s">
        <v>80</v>
      </c>
      <c r="AY365" s="266" t="s">
        <v>143</v>
      </c>
    </row>
    <row r="366" s="1" customFormat="1" ht="38.25" customHeight="1">
      <c r="B366" s="45"/>
      <c r="C366" s="220" t="s">
        <v>507</v>
      </c>
      <c r="D366" s="220" t="s">
        <v>146</v>
      </c>
      <c r="E366" s="221" t="s">
        <v>508</v>
      </c>
      <c r="F366" s="222" t="s">
        <v>509</v>
      </c>
      <c r="G366" s="223" t="s">
        <v>162</v>
      </c>
      <c r="H366" s="224">
        <v>104.89</v>
      </c>
      <c r="I366" s="225"/>
      <c r="J366" s="226">
        <f>ROUND(I366*H366,2)</f>
        <v>0</v>
      </c>
      <c r="K366" s="222" t="s">
        <v>150</v>
      </c>
      <c r="L366" s="71"/>
      <c r="M366" s="227" t="s">
        <v>21</v>
      </c>
      <c r="N366" s="228" t="s">
        <v>43</v>
      </c>
      <c r="O366" s="46"/>
      <c r="P366" s="229">
        <f>O366*H366</f>
        <v>0</v>
      </c>
      <c r="Q366" s="229">
        <v>0.00117</v>
      </c>
      <c r="R366" s="229">
        <f>Q366*H366</f>
        <v>0.12272130000000001</v>
      </c>
      <c r="S366" s="229">
        <v>0</v>
      </c>
      <c r="T366" s="230">
        <f>S366*H366</f>
        <v>0</v>
      </c>
      <c r="AR366" s="23" t="s">
        <v>239</v>
      </c>
      <c r="AT366" s="23" t="s">
        <v>146</v>
      </c>
      <c r="AU366" s="23" t="s">
        <v>82</v>
      </c>
      <c r="AY366" s="23" t="s">
        <v>143</v>
      </c>
      <c r="BE366" s="231">
        <f>IF(N366="základní",J366,0)</f>
        <v>0</v>
      </c>
      <c r="BF366" s="231">
        <f>IF(N366="snížená",J366,0)</f>
        <v>0</v>
      </c>
      <c r="BG366" s="231">
        <f>IF(N366="zákl. přenesená",J366,0)</f>
        <v>0</v>
      </c>
      <c r="BH366" s="231">
        <f>IF(N366="sníž. přenesená",J366,0)</f>
        <v>0</v>
      </c>
      <c r="BI366" s="231">
        <f>IF(N366="nulová",J366,0)</f>
        <v>0</v>
      </c>
      <c r="BJ366" s="23" t="s">
        <v>80</v>
      </c>
      <c r="BK366" s="231">
        <f>ROUND(I366*H366,2)</f>
        <v>0</v>
      </c>
      <c r="BL366" s="23" t="s">
        <v>239</v>
      </c>
      <c r="BM366" s="23" t="s">
        <v>510</v>
      </c>
    </row>
    <row r="367" s="1" customFormat="1">
      <c r="B367" s="45"/>
      <c r="C367" s="73"/>
      <c r="D367" s="232" t="s">
        <v>153</v>
      </c>
      <c r="E367" s="73"/>
      <c r="F367" s="233" t="s">
        <v>511</v>
      </c>
      <c r="G367" s="73"/>
      <c r="H367" s="73"/>
      <c r="I367" s="190"/>
      <c r="J367" s="73"/>
      <c r="K367" s="73"/>
      <c r="L367" s="71"/>
      <c r="M367" s="234"/>
      <c r="N367" s="46"/>
      <c r="O367" s="46"/>
      <c r="P367" s="46"/>
      <c r="Q367" s="46"/>
      <c r="R367" s="46"/>
      <c r="S367" s="46"/>
      <c r="T367" s="94"/>
      <c r="AT367" s="23" t="s">
        <v>153</v>
      </c>
      <c r="AU367" s="23" t="s">
        <v>82</v>
      </c>
    </row>
    <row r="368" s="11" customFormat="1">
      <c r="B368" s="235"/>
      <c r="C368" s="236"/>
      <c r="D368" s="232" t="s">
        <v>155</v>
      </c>
      <c r="E368" s="237" t="s">
        <v>21</v>
      </c>
      <c r="F368" s="238" t="s">
        <v>512</v>
      </c>
      <c r="G368" s="236"/>
      <c r="H368" s="237" t="s">
        <v>21</v>
      </c>
      <c r="I368" s="239"/>
      <c r="J368" s="236"/>
      <c r="K368" s="236"/>
      <c r="L368" s="240"/>
      <c r="M368" s="241"/>
      <c r="N368" s="242"/>
      <c r="O368" s="242"/>
      <c r="P368" s="242"/>
      <c r="Q368" s="242"/>
      <c r="R368" s="242"/>
      <c r="S368" s="242"/>
      <c r="T368" s="243"/>
      <c r="AT368" s="244" t="s">
        <v>155</v>
      </c>
      <c r="AU368" s="244" t="s">
        <v>82</v>
      </c>
      <c r="AV368" s="11" t="s">
        <v>80</v>
      </c>
      <c r="AW368" s="11" t="s">
        <v>35</v>
      </c>
      <c r="AX368" s="11" t="s">
        <v>72</v>
      </c>
      <c r="AY368" s="244" t="s">
        <v>143</v>
      </c>
    </row>
    <row r="369" s="12" customFormat="1">
      <c r="B369" s="245"/>
      <c r="C369" s="246"/>
      <c r="D369" s="232" t="s">
        <v>155</v>
      </c>
      <c r="E369" s="247" t="s">
        <v>21</v>
      </c>
      <c r="F369" s="248" t="s">
        <v>513</v>
      </c>
      <c r="G369" s="246"/>
      <c r="H369" s="249">
        <v>104.89</v>
      </c>
      <c r="I369" s="250"/>
      <c r="J369" s="246"/>
      <c r="K369" s="246"/>
      <c r="L369" s="251"/>
      <c r="M369" s="252"/>
      <c r="N369" s="253"/>
      <c r="O369" s="253"/>
      <c r="P369" s="253"/>
      <c r="Q369" s="253"/>
      <c r="R369" s="253"/>
      <c r="S369" s="253"/>
      <c r="T369" s="254"/>
      <c r="AT369" s="255" t="s">
        <v>155</v>
      </c>
      <c r="AU369" s="255" t="s">
        <v>82</v>
      </c>
      <c r="AV369" s="12" t="s">
        <v>82</v>
      </c>
      <c r="AW369" s="12" t="s">
        <v>35</v>
      </c>
      <c r="AX369" s="12" t="s">
        <v>80</v>
      </c>
      <c r="AY369" s="255" t="s">
        <v>143</v>
      </c>
    </row>
    <row r="370" s="1" customFormat="1" ht="16.5" customHeight="1">
      <c r="B370" s="45"/>
      <c r="C370" s="267" t="s">
        <v>514</v>
      </c>
      <c r="D370" s="267" t="s">
        <v>235</v>
      </c>
      <c r="E370" s="268" t="s">
        <v>515</v>
      </c>
      <c r="F370" s="269" t="s">
        <v>516</v>
      </c>
      <c r="G370" s="270" t="s">
        <v>162</v>
      </c>
      <c r="H370" s="271">
        <v>110.13500000000001</v>
      </c>
      <c r="I370" s="272"/>
      <c r="J370" s="273">
        <f>ROUND(I370*H370,2)</f>
        <v>0</v>
      </c>
      <c r="K370" s="269" t="s">
        <v>517</v>
      </c>
      <c r="L370" s="274"/>
      <c r="M370" s="275" t="s">
        <v>21</v>
      </c>
      <c r="N370" s="276" t="s">
        <v>43</v>
      </c>
      <c r="O370" s="46"/>
      <c r="P370" s="229">
        <f>O370*H370</f>
        <v>0</v>
      </c>
      <c r="Q370" s="229">
        <v>0</v>
      </c>
      <c r="R370" s="229">
        <f>Q370*H370</f>
        <v>0</v>
      </c>
      <c r="S370" s="229">
        <v>0</v>
      </c>
      <c r="T370" s="230">
        <f>S370*H370</f>
        <v>0</v>
      </c>
      <c r="AR370" s="23" t="s">
        <v>338</v>
      </c>
      <c r="AT370" s="23" t="s">
        <v>235</v>
      </c>
      <c r="AU370" s="23" t="s">
        <v>82</v>
      </c>
      <c r="AY370" s="23" t="s">
        <v>143</v>
      </c>
      <c r="BE370" s="231">
        <f>IF(N370="základní",J370,0)</f>
        <v>0</v>
      </c>
      <c r="BF370" s="231">
        <f>IF(N370="snížená",J370,0)</f>
        <v>0</v>
      </c>
      <c r="BG370" s="231">
        <f>IF(N370="zákl. přenesená",J370,0)</f>
        <v>0</v>
      </c>
      <c r="BH370" s="231">
        <f>IF(N370="sníž. přenesená",J370,0)</f>
        <v>0</v>
      </c>
      <c r="BI370" s="231">
        <f>IF(N370="nulová",J370,0)</f>
        <v>0</v>
      </c>
      <c r="BJ370" s="23" t="s">
        <v>80</v>
      </c>
      <c r="BK370" s="231">
        <f>ROUND(I370*H370,2)</f>
        <v>0</v>
      </c>
      <c r="BL370" s="23" t="s">
        <v>239</v>
      </c>
      <c r="BM370" s="23" t="s">
        <v>518</v>
      </c>
    </row>
    <row r="371" s="11" customFormat="1">
      <c r="B371" s="235"/>
      <c r="C371" s="236"/>
      <c r="D371" s="232" t="s">
        <v>155</v>
      </c>
      <c r="E371" s="237" t="s">
        <v>21</v>
      </c>
      <c r="F371" s="238" t="s">
        <v>512</v>
      </c>
      <c r="G371" s="236"/>
      <c r="H371" s="237" t="s">
        <v>21</v>
      </c>
      <c r="I371" s="239"/>
      <c r="J371" s="236"/>
      <c r="K371" s="236"/>
      <c r="L371" s="240"/>
      <c r="M371" s="241"/>
      <c r="N371" s="242"/>
      <c r="O371" s="242"/>
      <c r="P371" s="242"/>
      <c r="Q371" s="242"/>
      <c r="R371" s="242"/>
      <c r="S371" s="242"/>
      <c r="T371" s="243"/>
      <c r="AT371" s="244" t="s">
        <v>155</v>
      </c>
      <c r="AU371" s="244" t="s">
        <v>82</v>
      </c>
      <c r="AV371" s="11" t="s">
        <v>80</v>
      </c>
      <c r="AW371" s="11" t="s">
        <v>35</v>
      </c>
      <c r="AX371" s="11" t="s">
        <v>72</v>
      </c>
      <c r="AY371" s="244" t="s">
        <v>143</v>
      </c>
    </row>
    <row r="372" s="12" customFormat="1">
      <c r="B372" s="245"/>
      <c r="C372" s="246"/>
      <c r="D372" s="232" t="s">
        <v>155</v>
      </c>
      <c r="E372" s="247" t="s">
        <v>21</v>
      </c>
      <c r="F372" s="248" t="s">
        <v>513</v>
      </c>
      <c r="G372" s="246"/>
      <c r="H372" s="249">
        <v>104.89</v>
      </c>
      <c r="I372" s="250"/>
      <c r="J372" s="246"/>
      <c r="K372" s="246"/>
      <c r="L372" s="251"/>
      <c r="M372" s="252"/>
      <c r="N372" s="253"/>
      <c r="O372" s="253"/>
      <c r="P372" s="253"/>
      <c r="Q372" s="253"/>
      <c r="R372" s="253"/>
      <c r="S372" s="253"/>
      <c r="T372" s="254"/>
      <c r="AT372" s="255" t="s">
        <v>155</v>
      </c>
      <c r="AU372" s="255" t="s">
        <v>82</v>
      </c>
      <c r="AV372" s="12" t="s">
        <v>82</v>
      </c>
      <c r="AW372" s="12" t="s">
        <v>35</v>
      </c>
      <c r="AX372" s="12" t="s">
        <v>80</v>
      </c>
      <c r="AY372" s="255" t="s">
        <v>143</v>
      </c>
    </row>
    <row r="373" s="12" customFormat="1">
      <c r="B373" s="245"/>
      <c r="C373" s="246"/>
      <c r="D373" s="232" t="s">
        <v>155</v>
      </c>
      <c r="E373" s="246"/>
      <c r="F373" s="248" t="s">
        <v>519</v>
      </c>
      <c r="G373" s="246"/>
      <c r="H373" s="249">
        <v>110.13500000000001</v>
      </c>
      <c r="I373" s="250"/>
      <c r="J373" s="246"/>
      <c r="K373" s="246"/>
      <c r="L373" s="251"/>
      <c r="M373" s="252"/>
      <c r="N373" s="253"/>
      <c r="O373" s="253"/>
      <c r="P373" s="253"/>
      <c r="Q373" s="253"/>
      <c r="R373" s="253"/>
      <c r="S373" s="253"/>
      <c r="T373" s="254"/>
      <c r="AT373" s="255" t="s">
        <v>155</v>
      </c>
      <c r="AU373" s="255" t="s">
        <v>82</v>
      </c>
      <c r="AV373" s="12" t="s">
        <v>82</v>
      </c>
      <c r="AW373" s="12" t="s">
        <v>6</v>
      </c>
      <c r="AX373" s="12" t="s">
        <v>80</v>
      </c>
      <c r="AY373" s="255" t="s">
        <v>143</v>
      </c>
    </row>
    <row r="374" s="1" customFormat="1" ht="25.5" customHeight="1">
      <c r="B374" s="45"/>
      <c r="C374" s="220" t="s">
        <v>520</v>
      </c>
      <c r="D374" s="220" t="s">
        <v>146</v>
      </c>
      <c r="E374" s="221" t="s">
        <v>521</v>
      </c>
      <c r="F374" s="222" t="s">
        <v>522</v>
      </c>
      <c r="G374" s="223" t="s">
        <v>162</v>
      </c>
      <c r="H374" s="224">
        <v>104.89</v>
      </c>
      <c r="I374" s="225"/>
      <c r="J374" s="226">
        <f>ROUND(I374*H374,2)</f>
        <v>0</v>
      </c>
      <c r="K374" s="222" t="s">
        <v>150</v>
      </c>
      <c r="L374" s="71"/>
      <c r="M374" s="227" t="s">
        <v>21</v>
      </c>
      <c r="N374" s="228" t="s">
        <v>43</v>
      </c>
      <c r="O374" s="46"/>
      <c r="P374" s="229">
        <f>O374*H374</f>
        <v>0</v>
      </c>
      <c r="Q374" s="229">
        <v>0.00014999999999999999</v>
      </c>
      <c r="R374" s="229">
        <f>Q374*H374</f>
        <v>0.015733499999999997</v>
      </c>
      <c r="S374" s="229">
        <v>0</v>
      </c>
      <c r="T374" s="230">
        <f>S374*H374</f>
        <v>0</v>
      </c>
      <c r="AR374" s="23" t="s">
        <v>239</v>
      </c>
      <c r="AT374" s="23" t="s">
        <v>146</v>
      </c>
      <c r="AU374" s="23" t="s">
        <v>82</v>
      </c>
      <c r="AY374" s="23" t="s">
        <v>143</v>
      </c>
      <c r="BE374" s="231">
        <f>IF(N374="základní",J374,0)</f>
        <v>0</v>
      </c>
      <c r="BF374" s="231">
        <f>IF(N374="snížená",J374,0)</f>
        <v>0</v>
      </c>
      <c r="BG374" s="231">
        <f>IF(N374="zákl. přenesená",J374,0)</f>
        <v>0</v>
      </c>
      <c r="BH374" s="231">
        <f>IF(N374="sníž. přenesená",J374,0)</f>
        <v>0</v>
      </c>
      <c r="BI374" s="231">
        <f>IF(N374="nulová",J374,0)</f>
        <v>0</v>
      </c>
      <c r="BJ374" s="23" t="s">
        <v>80</v>
      </c>
      <c r="BK374" s="231">
        <f>ROUND(I374*H374,2)</f>
        <v>0</v>
      </c>
      <c r="BL374" s="23" t="s">
        <v>239</v>
      </c>
      <c r="BM374" s="23" t="s">
        <v>523</v>
      </c>
    </row>
    <row r="375" s="1" customFormat="1">
      <c r="B375" s="45"/>
      <c r="C375" s="73"/>
      <c r="D375" s="232" t="s">
        <v>153</v>
      </c>
      <c r="E375" s="73"/>
      <c r="F375" s="233" t="s">
        <v>511</v>
      </c>
      <c r="G375" s="73"/>
      <c r="H375" s="73"/>
      <c r="I375" s="190"/>
      <c r="J375" s="73"/>
      <c r="K375" s="73"/>
      <c r="L375" s="71"/>
      <c r="M375" s="234"/>
      <c r="N375" s="46"/>
      <c r="O375" s="46"/>
      <c r="P375" s="46"/>
      <c r="Q375" s="46"/>
      <c r="R375" s="46"/>
      <c r="S375" s="46"/>
      <c r="T375" s="94"/>
      <c r="AT375" s="23" t="s">
        <v>153</v>
      </c>
      <c r="AU375" s="23" t="s">
        <v>82</v>
      </c>
    </row>
    <row r="376" s="12" customFormat="1">
      <c r="B376" s="245"/>
      <c r="C376" s="246"/>
      <c r="D376" s="232" t="s">
        <v>155</v>
      </c>
      <c r="E376" s="247" t="s">
        <v>21</v>
      </c>
      <c r="F376" s="248" t="s">
        <v>80</v>
      </c>
      <c r="G376" s="246"/>
      <c r="H376" s="249">
        <v>1</v>
      </c>
      <c r="I376" s="250"/>
      <c r="J376" s="246"/>
      <c r="K376" s="246"/>
      <c r="L376" s="251"/>
      <c r="M376" s="252"/>
      <c r="N376" s="253"/>
      <c r="O376" s="253"/>
      <c r="P376" s="253"/>
      <c r="Q376" s="253"/>
      <c r="R376" s="253"/>
      <c r="S376" s="253"/>
      <c r="T376" s="254"/>
      <c r="AT376" s="255" t="s">
        <v>155</v>
      </c>
      <c r="AU376" s="255" t="s">
        <v>82</v>
      </c>
      <c r="AV376" s="12" t="s">
        <v>82</v>
      </c>
      <c r="AW376" s="12" t="s">
        <v>35</v>
      </c>
      <c r="AX376" s="12" t="s">
        <v>72</v>
      </c>
      <c r="AY376" s="255" t="s">
        <v>143</v>
      </c>
    </row>
    <row r="377" s="11" customFormat="1">
      <c r="B377" s="235"/>
      <c r="C377" s="236"/>
      <c r="D377" s="232" t="s">
        <v>155</v>
      </c>
      <c r="E377" s="237" t="s">
        <v>21</v>
      </c>
      <c r="F377" s="238" t="s">
        <v>512</v>
      </c>
      <c r="G377" s="236"/>
      <c r="H377" s="237" t="s">
        <v>21</v>
      </c>
      <c r="I377" s="239"/>
      <c r="J377" s="236"/>
      <c r="K377" s="236"/>
      <c r="L377" s="240"/>
      <c r="M377" s="241"/>
      <c r="N377" s="242"/>
      <c r="O377" s="242"/>
      <c r="P377" s="242"/>
      <c r="Q377" s="242"/>
      <c r="R377" s="242"/>
      <c r="S377" s="242"/>
      <c r="T377" s="243"/>
      <c r="AT377" s="244" t="s">
        <v>155</v>
      </c>
      <c r="AU377" s="244" t="s">
        <v>82</v>
      </c>
      <c r="AV377" s="11" t="s">
        <v>80</v>
      </c>
      <c r="AW377" s="11" t="s">
        <v>35</v>
      </c>
      <c r="AX377" s="11" t="s">
        <v>72</v>
      </c>
      <c r="AY377" s="244" t="s">
        <v>143</v>
      </c>
    </row>
    <row r="378" s="12" customFormat="1">
      <c r="B378" s="245"/>
      <c r="C378" s="246"/>
      <c r="D378" s="232" t="s">
        <v>155</v>
      </c>
      <c r="E378" s="247" t="s">
        <v>21</v>
      </c>
      <c r="F378" s="248" t="s">
        <v>513</v>
      </c>
      <c r="G378" s="246"/>
      <c r="H378" s="249">
        <v>104.89</v>
      </c>
      <c r="I378" s="250"/>
      <c r="J378" s="246"/>
      <c r="K378" s="246"/>
      <c r="L378" s="251"/>
      <c r="M378" s="252"/>
      <c r="N378" s="253"/>
      <c r="O378" s="253"/>
      <c r="P378" s="253"/>
      <c r="Q378" s="253"/>
      <c r="R378" s="253"/>
      <c r="S378" s="253"/>
      <c r="T378" s="254"/>
      <c r="AT378" s="255" t="s">
        <v>155</v>
      </c>
      <c r="AU378" s="255" t="s">
        <v>82</v>
      </c>
      <c r="AV378" s="12" t="s">
        <v>82</v>
      </c>
      <c r="AW378" s="12" t="s">
        <v>35</v>
      </c>
      <c r="AX378" s="12" t="s">
        <v>80</v>
      </c>
      <c r="AY378" s="255" t="s">
        <v>143</v>
      </c>
    </row>
    <row r="379" s="1" customFormat="1" ht="25.5" customHeight="1">
      <c r="B379" s="45"/>
      <c r="C379" s="220" t="s">
        <v>524</v>
      </c>
      <c r="D379" s="220" t="s">
        <v>146</v>
      </c>
      <c r="E379" s="221" t="s">
        <v>525</v>
      </c>
      <c r="F379" s="222" t="s">
        <v>526</v>
      </c>
      <c r="G379" s="223" t="s">
        <v>370</v>
      </c>
      <c r="H379" s="224">
        <v>0.41699999999999998</v>
      </c>
      <c r="I379" s="225"/>
      <c r="J379" s="226">
        <f>ROUND(I379*H379,2)</f>
        <v>0</v>
      </c>
      <c r="K379" s="222" t="s">
        <v>150</v>
      </c>
      <c r="L379" s="71"/>
      <c r="M379" s="227" t="s">
        <v>21</v>
      </c>
      <c r="N379" s="228" t="s">
        <v>43</v>
      </c>
      <c r="O379" s="46"/>
      <c r="P379" s="229">
        <f>O379*H379</f>
        <v>0</v>
      </c>
      <c r="Q379" s="229">
        <v>0</v>
      </c>
      <c r="R379" s="229">
        <f>Q379*H379</f>
        <v>0</v>
      </c>
      <c r="S379" s="229">
        <v>0</v>
      </c>
      <c r="T379" s="230">
        <f>S379*H379</f>
        <v>0</v>
      </c>
      <c r="AR379" s="23" t="s">
        <v>239</v>
      </c>
      <c r="AT379" s="23" t="s">
        <v>146</v>
      </c>
      <c r="AU379" s="23" t="s">
        <v>82</v>
      </c>
      <c r="AY379" s="23" t="s">
        <v>143</v>
      </c>
      <c r="BE379" s="231">
        <f>IF(N379="základní",J379,0)</f>
        <v>0</v>
      </c>
      <c r="BF379" s="231">
        <f>IF(N379="snížená",J379,0)</f>
        <v>0</v>
      </c>
      <c r="BG379" s="231">
        <f>IF(N379="zákl. přenesená",J379,0)</f>
        <v>0</v>
      </c>
      <c r="BH379" s="231">
        <f>IF(N379="sníž. přenesená",J379,0)</f>
        <v>0</v>
      </c>
      <c r="BI379" s="231">
        <f>IF(N379="nulová",J379,0)</f>
        <v>0</v>
      </c>
      <c r="BJ379" s="23" t="s">
        <v>80</v>
      </c>
      <c r="BK379" s="231">
        <f>ROUND(I379*H379,2)</f>
        <v>0</v>
      </c>
      <c r="BL379" s="23" t="s">
        <v>239</v>
      </c>
      <c r="BM379" s="23" t="s">
        <v>527</v>
      </c>
    </row>
    <row r="380" s="1" customFormat="1">
      <c r="B380" s="45"/>
      <c r="C380" s="73"/>
      <c r="D380" s="232" t="s">
        <v>153</v>
      </c>
      <c r="E380" s="73"/>
      <c r="F380" s="233" t="s">
        <v>528</v>
      </c>
      <c r="G380" s="73"/>
      <c r="H380" s="73"/>
      <c r="I380" s="190"/>
      <c r="J380" s="73"/>
      <c r="K380" s="73"/>
      <c r="L380" s="71"/>
      <c r="M380" s="234"/>
      <c r="N380" s="46"/>
      <c r="O380" s="46"/>
      <c r="P380" s="46"/>
      <c r="Q380" s="46"/>
      <c r="R380" s="46"/>
      <c r="S380" s="46"/>
      <c r="T380" s="94"/>
      <c r="AT380" s="23" t="s">
        <v>153</v>
      </c>
      <c r="AU380" s="23" t="s">
        <v>82</v>
      </c>
    </row>
    <row r="381" s="1" customFormat="1" ht="38.25" customHeight="1">
      <c r="B381" s="45"/>
      <c r="C381" s="220" t="s">
        <v>529</v>
      </c>
      <c r="D381" s="220" t="s">
        <v>146</v>
      </c>
      <c r="E381" s="221" t="s">
        <v>530</v>
      </c>
      <c r="F381" s="222" t="s">
        <v>531</v>
      </c>
      <c r="G381" s="223" t="s">
        <v>370</v>
      </c>
      <c r="H381" s="224">
        <v>0.41699999999999998</v>
      </c>
      <c r="I381" s="225"/>
      <c r="J381" s="226">
        <f>ROUND(I381*H381,2)</f>
        <v>0</v>
      </c>
      <c r="K381" s="222" t="s">
        <v>150</v>
      </c>
      <c r="L381" s="71"/>
      <c r="M381" s="227" t="s">
        <v>21</v>
      </c>
      <c r="N381" s="228" t="s">
        <v>43</v>
      </c>
      <c r="O381" s="46"/>
      <c r="P381" s="229">
        <f>O381*H381</f>
        <v>0</v>
      </c>
      <c r="Q381" s="229">
        <v>0</v>
      </c>
      <c r="R381" s="229">
        <f>Q381*H381</f>
        <v>0</v>
      </c>
      <c r="S381" s="229">
        <v>0</v>
      </c>
      <c r="T381" s="230">
        <f>S381*H381</f>
        <v>0</v>
      </c>
      <c r="AR381" s="23" t="s">
        <v>239</v>
      </c>
      <c r="AT381" s="23" t="s">
        <v>146</v>
      </c>
      <c r="AU381" s="23" t="s">
        <v>82</v>
      </c>
      <c r="AY381" s="23" t="s">
        <v>143</v>
      </c>
      <c r="BE381" s="231">
        <f>IF(N381="základní",J381,0)</f>
        <v>0</v>
      </c>
      <c r="BF381" s="231">
        <f>IF(N381="snížená",J381,0)</f>
        <v>0</v>
      </c>
      <c r="BG381" s="231">
        <f>IF(N381="zákl. přenesená",J381,0)</f>
        <v>0</v>
      </c>
      <c r="BH381" s="231">
        <f>IF(N381="sníž. přenesená",J381,0)</f>
        <v>0</v>
      </c>
      <c r="BI381" s="231">
        <f>IF(N381="nulová",J381,0)</f>
        <v>0</v>
      </c>
      <c r="BJ381" s="23" t="s">
        <v>80</v>
      </c>
      <c r="BK381" s="231">
        <f>ROUND(I381*H381,2)</f>
        <v>0</v>
      </c>
      <c r="BL381" s="23" t="s">
        <v>239</v>
      </c>
      <c r="BM381" s="23" t="s">
        <v>532</v>
      </c>
    </row>
    <row r="382" s="1" customFormat="1">
      <c r="B382" s="45"/>
      <c r="C382" s="73"/>
      <c r="D382" s="232" t="s">
        <v>153</v>
      </c>
      <c r="E382" s="73"/>
      <c r="F382" s="233" t="s">
        <v>528</v>
      </c>
      <c r="G382" s="73"/>
      <c r="H382" s="73"/>
      <c r="I382" s="190"/>
      <c r="J382" s="73"/>
      <c r="K382" s="73"/>
      <c r="L382" s="71"/>
      <c r="M382" s="234"/>
      <c r="N382" s="46"/>
      <c r="O382" s="46"/>
      <c r="P382" s="46"/>
      <c r="Q382" s="46"/>
      <c r="R382" s="46"/>
      <c r="S382" s="46"/>
      <c r="T382" s="94"/>
      <c r="AT382" s="23" t="s">
        <v>153</v>
      </c>
      <c r="AU382" s="23" t="s">
        <v>82</v>
      </c>
    </row>
    <row r="383" s="1" customFormat="1" ht="38.25" customHeight="1">
      <c r="B383" s="45"/>
      <c r="C383" s="220" t="s">
        <v>533</v>
      </c>
      <c r="D383" s="220" t="s">
        <v>146</v>
      </c>
      <c r="E383" s="221" t="s">
        <v>534</v>
      </c>
      <c r="F383" s="222" t="s">
        <v>535</v>
      </c>
      <c r="G383" s="223" t="s">
        <v>370</v>
      </c>
      <c r="H383" s="224">
        <v>7.923</v>
      </c>
      <c r="I383" s="225"/>
      <c r="J383" s="226">
        <f>ROUND(I383*H383,2)</f>
        <v>0</v>
      </c>
      <c r="K383" s="222" t="s">
        <v>150</v>
      </c>
      <c r="L383" s="71"/>
      <c r="M383" s="227" t="s">
        <v>21</v>
      </c>
      <c r="N383" s="228" t="s">
        <v>43</v>
      </c>
      <c r="O383" s="46"/>
      <c r="P383" s="229">
        <f>O383*H383</f>
        <v>0</v>
      </c>
      <c r="Q383" s="229">
        <v>0</v>
      </c>
      <c r="R383" s="229">
        <f>Q383*H383</f>
        <v>0</v>
      </c>
      <c r="S383" s="229">
        <v>0</v>
      </c>
      <c r="T383" s="230">
        <f>S383*H383</f>
        <v>0</v>
      </c>
      <c r="AR383" s="23" t="s">
        <v>239</v>
      </c>
      <c r="AT383" s="23" t="s">
        <v>146</v>
      </c>
      <c r="AU383" s="23" t="s">
        <v>82</v>
      </c>
      <c r="AY383" s="23" t="s">
        <v>143</v>
      </c>
      <c r="BE383" s="231">
        <f>IF(N383="základní",J383,0)</f>
        <v>0</v>
      </c>
      <c r="BF383" s="231">
        <f>IF(N383="snížená",J383,0)</f>
        <v>0</v>
      </c>
      <c r="BG383" s="231">
        <f>IF(N383="zákl. přenesená",J383,0)</f>
        <v>0</v>
      </c>
      <c r="BH383" s="231">
        <f>IF(N383="sníž. přenesená",J383,0)</f>
        <v>0</v>
      </c>
      <c r="BI383" s="231">
        <f>IF(N383="nulová",J383,0)</f>
        <v>0</v>
      </c>
      <c r="BJ383" s="23" t="s">
        <v>80</v>
      </c>
      <c r="BK383" s="231">
        <f>ROUND(I383*H383,2)</f>
        <v>0</v>
      </c>
      <c r="BL383" s="23" t="s">
        <v>239</v>
      </c>
      <c r="BM383" s="23" t="s">
        <v>536</v>
      </c>
    </row>
    <row r="384" s="1" customFormat="1">
      <c r="B384" s="45"/>
      <c r="C384" s="73"/>
      <c r="D384" s="232" t="s">
        <v>153</v>
      </c>
      <c r="E384" s="73"/>
      <c r="F384" s="233" t="s">
        <v>528</v>
      </c>
      <c r="G384" s="73"/>
      <c r="H384" s="73"/>
      <c r="I384" s="190"/>
      <c r="J384" s="73"/>
      <c r="K384" s="73"/>
      <c r="L384" s="71"/>
      <c r="M384" s="234"/>
      <c r="N384" s="46"/>
      <c r="O384" s="46"/>
      <c r="P384" s="46"/>
      <c r="Q384" s="46"/>
      <c r="R384" s="46"/>
      <c r="S384" s="46"/>
      <c r="T384" s="94"/>
      <c r="AT384" s="23" t="s">
        <v>153</v>
      </c>
      <c r="AU384" s="23" t="s">
        <v>82</v>
      </c>
    </row>
    <row r="385" s="12" customFormat="1">
      <c r="B385" s="245"/>
      <c r="C385" s="246"/>
      <c r="D385" s="232" t="s">
        <v>155</v>
      </c>
      <c r="E385" s="246"/>
      <c r="F385" s="248" t="s">
        <v>537</v>
      </c>
      <c r="G385" s="246"/>
      <c r="H385" s="249">
        <v>7.923</v>
      </c>
      <c r="I385" s="250"/>
      <c r="J385" s="246"/>
      <c r="K385" s="246"/>
      <c r="L385" s="251"/>
      <c r="M385" s="252"/>
      <c r="N385" s="253"/>
      <c r="O385" s="253"/>
      <c r="P385" s="253"/>
      <c r="Q385" s="253"/>
      <c r="R385" s="253"/>
      <c r="S385" s="253"/>
      <c r="T385" s="254"/>
      <c r="AT385" s="255" t="s">
        <v>155</v>
      </c>
      <c r="AU385" s="255" t="s">
        <v>82</v>
      </c>
      <c r="AV385" s="12" t="s">
        <v>82</v>
      </c>
      <c r="AW385" s="12" t="s">
        <v>6</v>
      </c>
      <c r="AX385" s="12" t="s">
        <v>80</v>
      </c>
      <c r="AY385" s="255" t="s">
        <v>143</v>
      </c>
    </row>
    <row r="386" s="10" customFormat="1" ht="29.88" customHeight="1">
      <c r="B386" s="204"/>
      <c r="C386" s="205"/>
      <c r="D386" s="206" t="s">
        <v>71</v>
      </c>
      <c r="E386" s="218" t="s">
        <v>538</v>
      </c>
      <c r="F386" s="218" t="s">
        <v>539</v>
      </c>
      <c r="G386" s="205"/>
      <c r="H386" s="205"/>
      <c r="I386" s="208"/>
      <c r="J386" s="219">
        <f>BK386</f>
        <v>0</v>
      </c>
      <c r="K386" s="205"/>
      <c r="L386" s="210"/>
      <c r="M386" s="211"/>
      <c r="N386" s="212"/>
      <c r="O386" s="212"/>
      <c r="P386" s="213">
        <f>SUM(P387:P443)</f>
        <v>0</v>
      </c>
      <c r="Q386" s="212"/>
      <c r="R386" s="213">
        <f>SUM(R387:R443)</f>
        <v>0.11499999999999999</v>
      </c>
      <c r="S386" s="212"/>
      <c r="T386" s="214">
        <f>SUM(T387:T443)</f>
        <v>0.57118864999999996</v>
      </c>
      <c r="AR386" s="215" t="s">
        <v>82</v>
      </c>
      <c r="AT386" s="216" t="s">
        <v>71</v>
      </c>
      <c r="AU386" s="216" t="s">
        <v>80</v>
      </c>
      <c r="AY386" s="215" t="s">
        <v>143</v>
      </c>
      <c r="BK386" s="217">
        <f>SUM(BK387:BK443)</f>
        <v>0</v>
      </c>
    </row>
    <row r="387" s="1" customFormat="1" ht="16.5" customHeight="1">
      <c r="B387" s="45"/>
      <c r="C387" s="220" t="s">
        <v>540</v>
      </c>
      <c r="D387" s="220" t="s">
        <v>146</v>
      </c>
      <c r="E387" s="221" t="s">
        <v>541</v>
      </c>
      <c r="F387" s="222" t="s">
        <v>542</v>
      </c>
      <c r="G387" s="223" t="s">
        <v>162</v>
      </c>
      <c r="H387" s="224">
        <v>7.21</v>
      </c>
      <c r="I387" s="225"/>
      <c r="J387" s="226">
        <f>ROUND(I387*H387,2)</f>
        <v>0</v>
      </c>
      <c r="K387" s="222" t="s">
        <v>150</v>
      </c>
      <c r="L387" s="71"/>
      <c r="M387" s="227" t="s">
        <v>21</v>
      </c>
      <c r="N387" s="228" t="s">
        <v>43</v>
      </c>
      <c r="O387" s="46"/>
      <c r="P387" s="229">
        <f>O387*H387</f>
        <v>0</v>
      </c>
      <c r="Q387" s="229">
        <v>0</v>
      </c>
      <c r="R387" s="229">
        <f>Q387*H387</f>
        <v>0</v>
      </c>
      <c r="S387" s="229">
        <v>0.01695</v>
      </c>
      <c r="T387" s="230">
        <f>S387*H387</f>
        <v>0.1222095</v>
      </c>
      <c r="AR387" s="23" t="s">
        <v>239</v>
      </c>
      <c r="AT387" s="23" t="s">
        <v>146</v>
      </c>
      <c r="AU387" s="23" t="s">
        <v>82</v>
      </c>
      <c r="AY387" s="23" t="s">
        <v>143</v>
      </c>
      <c r="BE387" s="231">
        <f>IF(N387="základní",J387,0)</f>
        <v>0</v>
      </c>
      <c r="BF387" s="231">
        <f>IF(N387="snížená",J387,0)</f>
        <v>0</v>
      </c>
      <c r="BG387" s="231">
        <f>IF(N387="zákl. přenesená",J387,0)</f>
        <v>0</v>
      </c>
      <c r="BH387" s="231">
        <f>IF(N387="sníž. přenesená",J387,0)</f>
        <v>0</v>
      </c>
      <c r="BI387" s="231">
        <f>IF(N387="nulová",J387,0)</f>
        <v>0</v>
      </c>
      <c r="BJ387" s="23" t="s">
        <v>80</v>
      </c>
      <c r="BK387" s="231">
        <f>ROUND(I387*H387,2)</f>
        <v>0</v>
      </c>
      <c r="BL387" s="23" t="s">
        <v>239</v>
      </c>
      <c r="BM387" s="23" t="s">
        <v>543</v>
      </c>
    </row>
    <row r="388" s="1" customFormat="1">
      <c r="B388" s="45"/>
      <c r="C388" s="73"/>
      <c r="D388" s="232" t="s">
        <v>153</v>
      </c>
      <c r="E388" s="73"/>
      <c r="F388" s="233" t="s">
        <v>544</v>
      </c>
      <c r="G388" s="73"/>
      <c r="H388" s="73"/>
      <c r="I388" s="190"/>
      <c r="J388" s="73"/>
      <c r="K388" s="73"/>
      <c r="L388" s="71"/>
      <c r="M388" s="234"/>
      <c r="N388" s="46"/>
      <c r="O388" s="46"/>
      <c r="P388" s="46"/>
      <c r="Q388" s="46"/>
      <c r="R388" s="46"/>
      <c r="S388" s="46"/>
      <c r="T388" s="94"/>
      <c r="AT388" s="23" t="s">
        <v>153</v>
      </c>
      <c r="AU388" s="23" t="s">
        <v>82</v>
      </c>
    </row>
    <row r="389" s="11" customFormat="1">
      <c r="B389" s="235"/>
      <c r="C389" s="236"/>
      <c r="D389" s="232" t="s">
        <v>155</v>
      </c>
      <c r="E389" s="237" t="s">
        <v>21</v>
      </c>
      <c r="F389" s="238" t="s">
        <v>545</v>
      </c>
      <c r="G389" s="236"/>
      <c r="H389" s="237" t="s">
        <v>21</v>
      </c>
      <c r="I389" s="239"/>
      <c r="J389" s="236"/>
      <c r="K389" s="236"/>
      <c r="L389" s="240"/>
      <c r="M389" s="241"/>
      <c r="N389" s="242"/>
      <c r="O389" s="242"/>
      <c r="P389" s="242"/>
      <c r="Q389" s="242"/>
      <c r="R389" s="242"/>
      <c r="S389" s="242"/>
      <c r="T389" s="243"/>
      <c r="AT389" s="244" t="s">
        <v>155</v>
      </c>
      <c r="AU389" s="244" t="s">
        <v>82</v>
      </c>
      <c r="AV389" s="11" t="s">
        <v>80</v>
      </c>
      <c r="AW389" s="11" t="s">
        <v>35</v>
      </c>
      <c r="AX389" s="11" t="s">
        <v>72</v>
      </c>
      <c r="AY389" s="244" t="s">
        <v>143</v>
      </c>
    </row>
    <row r="390" s="12" customFormat="1">
      <c r="B390" s="245"/>
      <c r="C390" s="246"/>
      <c r="D390" s="232" t="s">
        <v>155</v>
      </c>
      <c r="E390" s="247" t="s">
        <v>21</v>
      </c>
      <c r="F390" s="248" t="s">
        <v>546</v>
      </c>
      <c r="G390" s="246"/>
      <c r="H390" s="249">
        <v>5.6100000000000003</v>
      </c>
      <c r="I390" s="250"/>
      <c r="J390" s="246"/>
      <c r="K390" s="246"/>
      <c r="L390" s="251"/>
      <c r="M390" s="252"/>
      <c r="N390" s="253"/>
      <c r="O390" s="253"/>
      <c r="P390" s="253"/>
      <c r="Q390" s="253"/>
      <c r="R390" s="253"/>
      <c r="S390" s="253"/>
      <c r="T390" s="254"/>
      <c r="AT390" s="255" t="s">
        <v>155</v>
      </c>
      <c r="AU390" s="255" t="s">
        <v>82</v>
      </c>
      <c r="AV390" s="12" t="s">
        <v>82</v>
      </c>
      <c r="AW390" s="12" t="s">
        <v>35</v>
      </c>
      <c r="AX390" s="12" t="s">
        <v>72</v>
      </c>
      <c r="AY390" s="255" t="s">
        <v>143</v>
      </c>
    </row>
    <row r="391" s="11" customFormat="1">
      <c r="B391" s="235"/>
      <c r="C391" s="236"/>
      <c r="D391" s="232" t="s">
        <v>155</v>
      </c>
      <c r="E391" s="237" t="s">
        <v>21</v>
      </c>
      <c r="F391" s="238" t="s">
        <v>358</v>
      </c>
      <c r="G391" s="236"/>
      <c r="H391" s="237" t="s">
        <v>21</v>
      </c>
      <c r="I391" s="239"/>
      <c r="J391" s="236"/>
      <c r="K391" s="236"/>
      <c r="L391" s="240"/>
      <c r="M391" s="241"/>
      <c r="N391" s="242"/>
      <c r="O391" s="242"/>
      <c r="P391" s="242"/>
      <c r="Q391" s="242"/>
      <c r="R391" s="242"/>
      <c r="S391" s="242"/>
      <c r="T391" s="243"/>
      <c r="AT391" s="244" t="s">
        <v>155</v>
      </c>
      <c r="AU391" s="244" t="s">
        <v>82</v>
      </c>
      <c r="AV391" s="11" t="s">
        <v>80</v>
      </c>
      <c r="AW391" s="11" t="s">
        <v>35</v>
      </c>
      <c r="AX391" s="11" t="s">
        <v>72</v>
      </c>
      <c r="AY391" s="244" t="s">
        <v>143</v>
      </c>
    </row>
    <row r="392" s="12" customFormat="1">
      <c r="B392" s="245"/>
      <c r="C392" s="246"/>
      <c r="D392" s="232" t="s">
        <v>155</v>
      </c>
      <c r="E392" s="247" t="s">
        <v>21</v>
      </c>
      <c r="F392" s="248" t="s">
        <v>359</v>
      </c>
      <c r="G392" s="246"/>
      <c r="H392" s="249">
        <v>1.6000000000000001</v>
      </c>
      <c r="I392" s="250"/>
      <c r="J392" s="246"/>
      <c r="K392" s="246"/>
      <c r="L392" s="251"/>
      <c r="M392" s="252"/>
      <c r="N392" s="253"/>
      <c r="O392" s="253"/>
      <c r="P392" s="253"/>
      <c r="Q392" s="253"/>
      <c r="R392" s="253"/>
      <c r="S392" s="253"/>
      <c r="T392" s="254"/>
      <c r="AT392" s="255" t="s">
        <v>155</v>
      </c>
      <c r="AU392" s="255" t="s">
        <v>82</v>
      </c>
      <c r="AV392" s="12" t="s">
        <v>82</v>
      </c>
      <c r="AW392" s="12" t="s">
        <v>35</v>
      </c>
      <c r="AX392" s="12" t="s">
        <v>72</v>
      </c>
      <c r="AY392" s="255" t="s">
        <v>143</v>
      </c>
    </row>
    <row r="393" s="13" customFormat="1">
      <c r="B393" s="256"/>
      <c r="C393" s="257"/>
      <c r="D393" s="232" t="s">
        <v>155</v>
      </c>
      <c r="E393" s="258" t="s">
        <v>21</v>
      </c>
      <c r="F393" s="259" t="s">
        <v>167</v>
      </c>
      <c r="G393" s="257"/>
      <c r="H393" s="260">
        <v>7.21</v>
      </c>
      <c r="I393" s="261"/>
      <c r="J393" s="257"/>
      <c r="K393" s="257"/>
      <c r="L393" s="262"/>
      <c r="M393" s="263"/>
      <c r="N393" s="264"/>
      <c r="O393" s="264"/>
      <c r="P393" s="264"/>
      <c r="Q393" s="264"/>
      <c r="R393" s="264"/>
      <c r="S393" s="264"/>
      <c r="T393" s="265"/>
      <c r="AT393" s="266" t="s">
        <v>155</v>
      </c>
      <c r="AU393" s="266" t="s">
        <v>82</v>
      </c>
      <c r="AV393" s="13" t="s">
        <v>151</v>
      </c>
      <c r="AW393" s="13" t="s">
        <v>35</v>
      </c>
      <c r="AX393" s="13" t="s">
        <v>80</v>
      </c>
      <c r="AY393" s="266" t="s">
        <v>143</v>
      </c>
    </row>
    <row r="394" s="1" customFormat="1" ht="25.5" customHeight="1">
      <c r="B394" s="45"/>
      <c r="C394" s="220" t="s">
        <v>547</v>
      </c>
      <c r="D394" s="220" t="s">
        <v>146</v>
      </c>
      <c r="E394" s="221" t="s">
        <v>548</v>
      </c>
      <c r="F394" s="222" t="s">
        <v>549</v>
      </c>
      <c r="G394" s="223" t="s">
        <v>162</v>
      </c>
      <c r="H394" s="224">
        <v>4.0099999999999998</v>
      </c>
      <c r="I394" s="225"/>
      <c r="J394" s="226">
        <f>ROUND(I394*H394,2)</f>
        <v>0</v>
      </c>
      <c r="K394" s="222" t="s">
        <v>150</v>
      </c>
      <c r="L394" s="71"/>
      <c r="M394" s="227" t="s">
        <v>21</v>
      </c>
      <c r="N394" s="228" t="s">
        <v>43</v>
      </c>
      <c r="O394" s="46"/>
      <c r="P394" s="229">
        <f>O394*H394</f>
        <v>0</v>
      </c>
      <c r="Q394" s="229">
        <v>0</v>
      </c>
      <c r="R394" s="229">
        <f>Q394*H394</f>
        <v>0</v>
      </c>
      <c r="S394" s="229">
        <v>0.024649999999999998</v>
      </c>
      <c r="T394" s="230">
        <f>S394*H394</f>
        <v>0.09884649999999999</v>
      </c>
      <c r="AR394" s="23" t="s">
        <v>239</v>
      </c>
      <c r="AT394" s="23" t="s">
        <v>146</v>
      </c>
      <c r="AU394" s="23" t="s">
        <v>82</v>
      </c>
      <c r="AY394" s="23" t="s">
        <v>143</v>
      </c>
      <c r="BE394" s="231">
        <f>IF(N394="základní",J394,0)</f>
        <v>0</v>
      </c>
      <c r="BF394" s="231">
        <f>IF(N394="snížená",J394,0)</f>
        <v>0</v>
      </c>
      <c r="BG394" s="231">
        <f>IF(N394="zákl. přenesená",J394,0)</f>
        <v>0</v>
      </c>
      <c r="BH394" s="231">
        <f>IF(N394="sníž. přenesená",J394,0)</f>
        <v>0</v>
      </c>
      <c r="BI394" s="231">
        <f>IF(N394="nulová",J394,0)</f>
        <v>0</v>
      </c>
      <c r="BJ394" s="23" t="s">
        <v>80</v>
      </c>
      <c r="BK394" s="231">
        <f>ROUND(I394*H394,2)</f>
        <v>0</v>
      </c>
      <c r="BL394" s="23" t="s">
        <v>239</v>
      </c>
      <c r="BM394" s="23" t="s">
        <v>550</v>
      </c>
    </row>
    <row r="395" s="1" customFormat="1">
      <c r="B395" s="45"/>
      <c r="C395" s="73"/>
      <c r="D395" s="232" t="s">
        <v>153</v>
      </c>
      <c r="E395" s="73"/>
      <c r="F395" s="233" t="s">
        <v>551</v>
      </c>
      <c r="G395" s="73"/>
      <c r="H395" s="73"/>
      <c r="I395" s="190"/>
      <c r="J395" s="73"/>
      <c r="K395" s="73"/>
      <c r="L395" s="71"/>
      <c r="M395" s="234"/>
      <c r="N395" s="46"/>
      <c r="O395" s="46"/>
      <c r="P395" s="46"/>
      <c r="Q395" s="46"/>
      <c r="R395" s="46"/>
      <c r="S395" s="46"/>
      <c r="T395" s="94"/>
      <c r="AT395" s="23" t="s">
        <v>153</v>
      </c>
      <c r="AU395" s="23" t="s">
        <v>82</v>
      </c>
    </row>
    <row r="396" s="11" customFormat="1">
      <c r="B396" s="235"/>
      <c r="C396" s="236"/>
      <c r="D396" s="232" t="s">
        <v>155</v>
      </c>
      <c r="E396" s="237" t="s">
        <v>21</v>
      </c>
      <c r="F396" s="238" t="s">
        <v>552</v>
      </c>
      <c r="G396" s="236"/>
      <c r="H396" s="237" t="s">
        <v>21</v>
      </c>
      <c r="I396" s="239"/>
      <c r="J396" s="236"/>
      <c r="K396" s="236"/>
      <c r="L396" s="240"/>
      <c r="M396" s="241"/>
      <c r="N396" s="242"/>
      <c r="O396" s="242"/>
      <c r="P396" s="242"/>
      <c r="Q396" s="242"/>
      <c r="R396" s="242"/>
      <c r="S396" s="242"/>
      <c r="T396" s="243"/>
      <c r="AT396" s="244" t="s">
        <v>155</v>
      </c>
      <c r="AU396" s="244" t="s">
        <v>82</v>
      </c>
      <c r="AV396" s="11" t="s">
        <v>80</v>
      </c>
      <c r="AW396" s="11" t="s">
        <v>35</v>
      </c>
      <c r="AX396" s="11" t="s">
        <v>72</v>
      </c>
      <c r="AY396" s="244" t="s">
        <v>143</v>
      </c>
    </row>
    <row r="397" s="12" customFormat="1">
      <c r="B397" s="245"/>
      <c r="C397" s="246"/>
      <c r="D397" s="232" t="s">
        <v>155</v>
      </c>
      <c r="E397" s="247" t="s">
        <v>21</v>
      </c>
      <c r="F397" s="248" t="s">
        <v>553</v>
      </c>
      <c r="G397" s="246"/>
      <c r="H397" s="249">
        <v>5.1299999999999999</v>
      </c>
      <c r="I397" s="250"/>
      <c r="J397" s="246"/>
      <c r="K397" s="246"/>
      <c r="L397" s="251"/>
      <c r="M397" s="252"/>
      <c r="N397" s="253"/>
      <c r="O397" s="253"/>
      <c r="P397" s="253"/>
      <c r="Q397" s="253"/>
      <c r="R397" s="253"/>
      <c r="S397" s="253"/>
      <c r="T397" s="254"/>
      <c r="AT397" s="255" t="s">
        <v>155</v>
      </c>
      <c r="AU397" s="255" t="s">
        <v>82</v>
      </c>
      <c r="AV397" s="12" t="s">
        <v>82</v>
      </c>
      <c r="AW397" s="12" t="s">
        <v>35</v>
      </c>
      <c r="AX397" s="12" t="s">
        <v>72</v>
      </c>
      <c r="AY397" s="255" t="s">
        <v>143</v>
      </c>
    </row>
    <row r="398" s="12" customFormat="1">
      <c r="B398" s="245"/>
      <c r="C398" s="246"/>
      <c r="D398" s="232" t="s">
        <v>155</v>
      </c>
      <c r="E398" s="247" t="s">
        <v>21</v>
      </c>
      <c r="F398" s="248" t="s">
        <v>554</v>
      </c>
      <c r="G398" s="246"/>
      <c r="H398" s="249">
        <v>-1.72</v>
      </c>
      <c r="I398" s="250"/>
      <c r="J398" s="246"/>
      <c r="K398" s="246"/>
      <c r="L398" s="251"/>
      <c r="M398" s="252"/>
      <c r="N398" s="253"/>
      <c r="O398" s="253"/>
      <c r="P398" s="253"/>
      <c r="Q398" s="253"/>
      <c r="R398" s="253"/>
      <c r="S398" s="253"/>
      <c r="T398" s="254"/>
      <c r="AT398" s="255" t="s">
        <v>155</v>
      </c>
      <c r="AU398" s="255" t="s">
        <v>82</v>
      </c>
      <c r="AV398" s="12" t="s">
        <v>82</v>
      </c>
      <c r="AW398" s="12" t="s">
        <v>35</v>
      </c>
      <c r="AX398" s="12" t="s">
        <v>72</v>
      </c>
      <c r="AY398" s="255" t="s">
        <v>143</v>
      </c>
    </row>
    <row r="399" s="12" customFormat="1">
      <c r="B399" s="245"/>
      <c r="C399" s="246"/>
      <c r="D399" s="232" t="s">
        <v>155</v>
      </c>
      <c r="E399" s="247" t="s">
        <v>21</v>
      </c>
      <c r="F399" s="248" t="s">
        <v>555</v>
      </c>
      <c r="G399" s="246"/>
      <c r="H399" s="249">
        <v>0.59999999999999998</v>
      </c>
      <c r="I399" s="250"/>
      <c r="J399" s="246"/>
      <c r="K399" s="246"/>
      <c r="L399" s="251"/>
      <c r="M399" s="252"/>
      <c r="N399" s="253"/>
      <c r="O399" s="253"/>
      <c r="P399" s="253"/>
      <c r="Q399" s="253"/>
      <c r="R399" s="253"/>
      <c r="S399" s="253"/>
      <c r="T399" s="254"/>
      <c r="AT399" s="255" t="s">
        <v>155</v>
      </c>
      <c r="AU399" s="255" t="s">
        <v>82</v>
      </c>
      <c r="AV399" s="12" t="s">
        <v>82</v>
      </c>
      <c r="AW399" s="12" t="s">
        <v>35</v>
      </c>
      <c r="AX399" s="12" t="s">
        <v>72</v>
      </c>
      <c r="AY399" s="255" t="s">
        <v>143</v>
      </c>
    </row>
    <row r="400" s="13" customFormat="1">
      <c r="B400" s="256"/>
      <c r="C400" s="257"/>
      <c r="D400" s="232" t="s">
        <v>155</v>
      </c>
      <c r="E400" s="258" t="s">
        <v>21</v>
      </c>
      <c r="F400" s="259" t="s">
        <v>167</v>
      </c>
      <c r="G400" s="257"/>
      <c r="H400" s="260">
        <v>4.0099999999999998</v>
      </c>
      <c r="I400" s="261"/>
      <c r="J400" s="257"/>
      <c r="K400" s="257"/>
      <c r="L400" s="262"/>
      <c r="M400" s="263"/>
      <c r="N400" s="264"/>
      <c r="O400" s="264"/>
      <c r="P400" s="264"/>
      <c r="Q400" s="264"/>
      <c r="R400" s="264"/>
      <c r="S400" s="264"/>
      <c r="T400" s="265"/>
      <c r="AT400" s="266" t="s">
        <v>155</v>
      </c>
      <c r="AU400" s="266" t="s">
        <v>82</v>
      </c>
      <c r="AV400" s="13" t="s">
        <v>151</v>
      </c>
      <c r="AW400" s="13" t="s">
        <v>35</v>
      </c>
      <c r="AX400" s="13" t="s">
        <v>80</v>
      </c>
      <c r="AY400" s="266" t="s">
        <v>143</v>
      </c>
    </row>
    <row r="401" s="1" customFormat="1" ht="25.5" customHeight="1">
      <c r="B401" s="45"/>
      <c r="C401" s="220" t="s">
        <v>556</v>
      </c>
      <c r="D401" s="220" t="s">
        <v>146</v>
      </c>
      <c r="E401" s="221" t="s">
        <v>557</v>
      </c>
      <c r="F401" s="222" t="s">
        <v>558</v>
      </c>
      <c r="G401" s="223" t="s">
        <v>162</v>
      </c>
      <c r="H401" s="224">
        <v>11.121</v>
      </c>
      <c r="I401" s="225"/>
      <c r="J401" s="226">
        <f>ROUND(I401*H401,2)</f>
        <v>0</v>
      </c>
      <c r="K401" s="222" t="s">
        <v>150</v>
      </c>
      <c r="L401" s="71"/>
      <c r="M401" s="227" t="s">
        <v>21</v>
      </c>
      <c r="N401" s="228" t="s">
        <v>43</v>
      </c>
      <c r="O401" s="46"/>
      <c r="P401" s="229">
        <f>O401*H401</f>
        <v>0</v>
      </c>
      <c r="Q401" s="229">
        <v>0</v>
      </c>
      <c r="R401" s="229">
        <f>Q401*H401</f>
        <v>0</v>
      </c>
      <c r="S401" s="229">
        <v>0.024649999999999998</v>
      </c>
      <c r="T401" s="230">
        <f>S401*H401</f>
        <v>0.27413264999999998</v>
      </c>
      <c r="AR401" s="23" t="s">
        <v>239</v>
      </c>
      <c r="AT401" s="23" t="s">
        <v>146</v>
      </c>
      <c r="AU401" s="23" t="s">
        <v>82</v>
      </c>
      <c r="AY401" s="23" t="s">
        <v>143</v>
      </c>
      <c r="BE401" s="231">
        <f>IF(N401="základní",J401,0)</f>
        <v>0</v>
      </c>
      <c r="BF401" s="231">
        <f>IF(N401="snížená",J401,0)</f>
        <v>0</v>
      </c>
      <c r="BG401" s="231">
        <f>IF(N401="zákl. přenesená",J401,0)</f>
        <v>0</v>
      </c>
      <c r="BH401" s="231">
        <f>IF(N401="sníž. přenesená",J401,0)</f>
        <v>0</v>
      </c>
      <c r="BI401" s="231">
        <f>IF(N401="nulová",J401,0)</f>
        <v>0</v>
      </c>
      <c r="BJ401" s="23" t="s">
        <v>80</v>
      </c>
      <c r="BK401" s="231">
        <f>ROUND(I401*H401,2)</f>
        <v>0</v>
      </c>
      <c r="BL401" s="23" t="s">
        <v>239</v>
      </c>
      <c r="BM401" s="23" t="s">
        <v>559</v>
      </c>
    </row>
    <row r="402" s="11" customFormat="1">
      <c r="B402" s="235"/>
      <c r="C402" s="236"/>
      <c r="D402" s="232" t="s">
        <v>155</v>
      </c>
      <c r="E402" s="237" t="s">
        <v>21</v>
      </c>
      <c r="F402" s="238" t="s">
        <v>560</v>
      </c>
      <c r="G402" s="236"/>
      <c r="H402" s="237" t="s">
        <v>21</v>
      </c>
      <c r="I402" s="239"/>
      <c r="J402" s="236"/>
      <c r="K402" s="236"/>
      <c r="L402" s="240"/>
      <c r="M402" s="241"/>
      <c r="N402" s="242"/>
      <c r="O402" s="242"/>
      <c r="P402" s="242"/>
      <c r="Q402" s="242"/>
      <c r="R402" s="242"/>
      <c r="S402" s="242"/>
      <c r="T402" s="243"/>
      <c r="AT402" s="244" t="s">
        <v>155</v>
      </c>
      <c r="AU402" s="244" t="s">
        <v>82</v>
      </c>
      <c r="AV402" s="11" t="s">
        <v>80</v>
      </c>
      <c r="AW402" s="11" t="s">
        <v>35</v>
      </c>
      <c r="AX402" s="11" t="s">
        <v>72</v>
      </c>
      <c r="AY402" s="244" t="s">
        <v>143</v>
      </c>
    </row>
    <row r="403" s="12" customFormat="1">
      <c r="B403" s="245"/>
      <c r="C403" s="246"/>
      <c r="D403" s="232" t="s">
        <v>155</v>
      </c>
      <c r="E403" s="247" t="s">
        <v>21</v>
      </c>
      <c r="F403" s="248" t="s">
        <v>561</v>
      </c>
      <c r="G403" s="246"/>
      <c r="H403" s="249">
        <v>9.2400000000000002</v>
      </c>
      <c r="I403" s="250"/>
      <c r="J403" s="246"/>
      <c r="K403" s="246"/>
      <c r="L403" s="251"/>
      <c r="M403" s="252"/>
      <c r="N403" s="253"/>
      <c r="O403" s="253"/>
      <c r="P403" s="253"/>
      <c r="Q403" s="253"/>
      <c r="R403" s="253"/>
      <c r="S403" s="253"/>
      <c r="T403" s="254"/>
      <c r="AT403" s="255" t="s">
        <v>155</v>
      </c>
      <c r="AU403" s="255" t="s">
        <v>82</v>
      </c>
      <c r="AV403" s="12" t="s">
        <v>82</v>
      </c>
      <c r="AW403" s="12" t="s">
        <v>35</v>
      </c>
      <c r="AX403" s="12" t="s">
        <v>72</v>
      </c>
      <c r="AY403" s="255" t="s">
        <v>143</v>
      </c>
    </row>
    <row r="404" s="12" customFormat="1">
      <c r="B404" s="245"/>
      <c r="C404" s="246"/>
      <c r="D404" s="232" t="s">
        <v>155</v>
      </c>
      <c r="E404" s="247" t="s">
        <v>21</v>
      </c>
      <c r="F404" s="248" t="s">
        <v>562</v>
      </c>
      <c r="G404" s="246"/>
      <c r="H404" s="249">
        <v>1.881</v>
      </c>
      <c r="I404" s="250"/>
      <c r="J404" s="246"/>
      <c r="K404" s="246"/>
      <c r="L404" s="251"/>
      <c r="M404" s="252"/>
      <c r="N404" s="253"/>
      <c r="O404" s="253"/>
      <c r="P404" s="253"/>
      <c r="Q404" s="253"/>
      <c r="R404" s="253"/>
      <c r="S404" s="253"/>
      <c r="T404" s="254"/>
      <c r="AT404" s="255" t="s">
        <v>155</v>
      </c>
      <c r="AU404" s="255" t="s">
        <v>82</v>
      </c>
      <c r="AV404" s="12" t="s">
        <v>82</v>
      </c>
      <c r="AW404" s="12" t="s">
        <v>35</v>
      </c>
      <c r="AX404" s="12" t="s">
        <v>72</v>
      </c>
      <c r="AY404" s="255" t="s">
        <v>143</v>
      </c>
    </row>
    <row r="405" s="13" customFormat="1">
      <c r="B405" s="256"/>
      <c r="C405" s="257"/>
      <c r="D405" s="232" t="s">
        <v>155</v>
      </c>
      <c r="E405" s="258" t="s">
        <v>21</v>
      </c>
      <c r="F405" s="259" t="s">
        <v>167</v>
      </c>
      <c r="G405" s="257"/>
      <c r="H405" s="260">
        <v>11.121</v>
      </c>
      <c r="I405" s="261"/>
      <c r="J405" s="257"/>
      <c r="K405" s="257"/>
      <c r="L405" s="262"/>
      <c r="M405" s="263"/>
      <c r="N405" s="264"/>
      <c r="O405" s="264"/>
      <c r="P405" s="264"/>
      <c r="Q405" s="264"/>
      <c r="R405" s="264"/>
      <c r="S405" s="264"/>
      <c r="T405" s="265"/>
      <c r="AT405" s="266" t="s">
        <v>155</v>
      </c>
      <c r="AU405" s="266" t="s">
        <v>82</v>
      </c>
      <c r="AV405" s="13" t="s">
        <v>151</v>
      </c>
      <c r="AW405" s="13" t="s">
        <v>35</v>
      </c>
      <c r="AX405" s="13" t="s">
        <v>80</v>
      </c>
      <c r="AY405" s="266" t="s">
        <v>143</v>
      </c>
    </row>
    <row r="406" s="1" customFormat="1" ht="25.5" customHeight="1">
      <c r="B406" s="45"/>
      <c r="C406" s="220" t="s">
        <v>563</v>
      </c>
      <c r="D406" s="220" t="s">
        <v>146</v>
      </c>
      <c r="E406" s="221" t="s">
        <v>564</v>
      </c>
      <c r="F406" s="222" t="s">
        <v>565</v>
      </c>
      <c r="G406" s="223" t="s">
        <v>149</v>
      </c>
      <c r="H406" s="224">
        <v>3</v>
      </c>
      <c r="I406" s="225"/>
      <c r="J406" s="226">
        <f>ROUND(I406*H406,2)</f>
        <v>0</v>
      </c>
      <c r="K406" s="222" t="s">
        <v>150</v>
      </c>
      <c r="L406" s="71"/>
      <c r="M406" s="227" t="s">
        <v>21</v>
      </c>
      <c r="N406" s="228" t="s">
        <v>43</v>
      </c>
      <c r="O406" s="46"/>
      <c r="P406" s="229">
        <f>O406*H406</f>
        <v>0</v>
      </c>
      <c r="Q406" s="229">
        <v>0</v>
      </c>
      <c r="R406" s="229">
        <f>Q406*H406</f>
        <v>0</v>
      </c>
      <c r="S406" s="229">
        <v>0</v>
      </c>
      <c r="T406" s="230">
        <f>S406*H406</f>
        <v>0</v>
      </c>
      <c r="AR406" s="23" t="s">
        <v>239</v>
      </c>
      <c r="AT406" s="23" t="s">
        <v>146</v>
      </c>
      <c r="AU406" s="23" t="s">
        <v>82</v>
      </c>
      <c r="AY406" s="23" t="s">
        <v>143</v>
      </c>
      <c r="BE406" s="231">
        <f>IF(N406="základní",J406,0)</f>
        <v>0</v>
      </c>
      <c r="BF406" s="231">
        <f>IF(N406="snížená",J406,0)</f>
        <v>0</v>
      </c>
      <c r="BG406" s="231">
        <f>IF(N406="zákl. přenesená",J406,0)</f>
        <v>0</v>
      </c>
      <c r="BH406" s="231">
        <f>IF(N406="sníž. přenesená",J406,0)</f>
        <v>0</v>
      </c>
      <c r="BI406" s="231">
        <f>IF(N406="nulová",J406,0)</f>
        <v>0</v>
      </c>
      <c r="BJ406" s="23" t="s">
        <v>80</v>
      </c>
      <c r="BK406" s="231">
        <f>ROUND(I406*H406,2)</f>
        <v>0</v>
      </c>
      <c r="BL406" s="23" t="s">
        <v>239</v>
      </c>
      <c r="BM406" s="23" t="s">
        <v>566</v>
      </c>
    </row>
    <row r="407" s="1" customFormat="1">
      <c r="B407" s="45"/>
      <c r="C407" s="73"/>
      <c r="D407" s="232" t="s">
        <v>153</v>
      </c>
      <c r="E407" s="73"/>
      <c r="F407" s="233" t="s">
        <v>567</v>
      </c>
      <c r="G407" s="73"/>
      <c r="H407" s="73"/>
      <c r="I407" s="190"/>
      <c r="J407" s="73"/>
      <c r="K407" s="73"/>
      <c r="L407" s="71"/>
      <c r="M407" s="234"/>
      <c r="N407" s="46"/>
      <c r="O407" s="46"/>
      <c r="P407" s="46"/>
      <c r="Q407" s="46"/>
      <c r="R407" s="46"/>
      <c r="S407" s="46"/>
      <c r="T407" s="94"/>
      <c r="AT407" s="23" t="s">
        <v>153</v>
      </c>
      <c r="AU407" s="23" t="s">
        <v>82</v>
      </c>
    </row>
    <row r="408" s="11" customFormat="1">
      <c r="B408" s="235"/>
      <c r="C408" s="236"/>
      <c r="D408" s="232" t="s">
        <v>155</v>
      </c>
      <c r="E408" s="237" t="s">
        <v>21</v>
      </c>
      <c r="F408" s="238" t="s">
        <v>234</v>
      </c>
      <c r="G408" s="236"/>
      <c r="H408" s="237" t="s">
        <v>21</v>
      </c>
      <c r="I408" s="239"/>
      <c r="J408" s="236"/>
      <c r="K408" s="236"/>
      <c r="L408" s="240"/>
      <c r="M408" s="241"/>
      <c r="N408" s="242"/>
      <c r="O408" s="242"/>
      <c r="P408" s="242"/>
      <c r="Q408" s="242"/>
      <c r="R408" s="242"/>
      <c r="S408" s="242"/>
      <c r="T408" s="243"/>
      <c r="AT408" s="244" t="s">
        <v>155</v>
      </c>
      <c r="AU408" s="244" t="s">
        <v>82</v>
      </c>
      <c r="AV408" s="11" t="s">
        <v>80</v>
      </c>
      <c r="AW408" s="11" t="s">
        <v>35</v>
      </c>
      <c r="AX408" s="11" t="s">
        <v>72</v>
      </c>
      <c r="AY408" s="244" t="s">
        <v>143</v>
      </c>
    </row>
    <row r="409" s="11" customFormat="1">
      <c r="B409" s="235"/>
      <c r="C409" s="236"/>
      <c r="D409" s="232" t="s">
        <v>155</v>
      </c>
      <c r="E409" s="237" t="s">
        <v>21</v>
      </c>
      <c r="F409" s="238" t="s">
        <v>568</v>
      </c>
      <c r="G409" s="236"/>
      <c r="H409" s="237" t="s">
        <v>21</v>
      </c>
      <c r="I409" s="239"/>
      <c r="J409" s="236"/>
      <c r="K409" s="236"/>
      <c r="L409" s="240"/>
      <c r="M409" s="241"/>
      <c r="N409" s="242"/>
      <c r="O409" s="242"/>
      <c r="P409" s="242"/>
      <c r="Q409" s="242"/>
      <c r="R409" s="242"/>
      <c r="S409" s="242"/>
      <c r="T409" s="243"/>
      <c r="AT409" s="244" t="s">
        <v>155</v>
      </c>
      <c r="AU409" s="244" t="s">
        <v>82</v>
      </c>
      <c r="AV409" s="11" t="s">
        <v>80</v>
      </c>
      <c r="AW409" s="11" t="s">
        <v>35</v>
      </c>
      <c r="AX409" s="11" t="s">
        <v>72</v>
      </c>
      <c r="AY409" s="244" t="s">
        <v>143</v>
      </c>
    </row>
    <row r="410" s="12" customFormat="1">
      <c r="B410" s="245"/>
      <c r="C410" s="246"/>
      <c r="D410" s="232" t="s">
        <v>155</v>
      </c>
      <c r="E410" s="247" t="s">
        <v>21</v>
      </c>
      <c r="F410" s="248" t="s">
        <v>82</v>
      </c>
      <c r="G410" s="246"/>
      <c r="H410" s="249">
        <v>2</v>
      </c>
      <c r="I410" s="250"/>
      <c r="J410" s="246"/>
      <c r="K410" s="246"/>
      <c r="L410" s="251"/>
      <c r="M410" s="252"/>
      <c r="N410" s="253"/>
      <c r="O410" s="253"/>
      <c r="P410" s="253"/>
      <c r="Q410" s="253"/>
      <c r="R410" s="253"/>
      <c r="S410" s="253"/>
      <c r="T410" s="254"/>
      <c r="AT410" s="255" t="s">
        <v>155</v>
      </c>
      <c r="AU410" s="255" t="s">
        <v>82</v>
      </c>
      <c r="AV410" s="12" t="s">
        <v>82</v>
      </c>
      <c r="AW410" s="12" t="s">
        <v>35</v>
      </c>
      <c r="AX410" s="12" t="s">
        <v>72</v>
      </c>
      <c r="AY410" s="255" t="s">
        <v>143</v>
      </c>
    </row>
    <row r="411" s="11" customFormat="1">
      <c r="B411" s="235"/>
      <c r="C411" s="236"/>
      <c r="D411" s="232" t="s">
        <v>155</v>
      </c>
      <c r="E411" s="237" t="s">
        <v>21</v>
      </c>
      <c r="F411" s="238" t="s">
        <v>569</v>
      </c>
      <c r="G411" s="236"/>
      <c r="H411" s="237" t="s">
        <v>21</v>
      </c>
      <c r="I411" s="239"/>
      <c r="J411" s="236"/>
      <c r="K411" s="236"/>
      <c r="L411" s="240"/>
      <c r="M411" s="241"/>
      <c r="N411" s="242"/>
      <c r="O411" s="242"/>
      <c r="P411" s="242"/>
      <c r="Q411" s="242"/>
      <c r="R411" s="242"/>
      <c r="S411" s="242"/>
      <c r="T411" s="243"/>
      <c r="AT411" s="244" t="s">
        <v>155</v>
      </c>
      <c r="AU411" s="244" t="s">
        <v>82</v>
      </c>
      <c r="AV411" s="11" t="s">
        <v>80</v>
      </c>
      <c r="AW411" s="11" t="s">
        <v>35</v>
      </c>
      <c r="AX411" s="11" t="s">
        <v>72</v>
      </c>
      <c r="AY411" s="244" t="s">
        <v>143</v>
      </c>
    </row>
    <row r="412" s="12" customFormat="1">
      <c r="B412" s="245"/>
      <c r="C412" s="246"/>
      <c r="D412" s="232" t="s">
        <v>155</v>
      </c>
      <c r="E412" s="247" t="s">
        <v>21</v>
      </c>
      <c r="F412" s="248" t="s">
        <v>80</v>
      </c>
      <c r="G412" s="246"/>
      <c r="H412" s="249">
        <v>1</v>
      </c>
      <c r="I412" s="250"/>
      <c r="J412" s="246"/>
      <c r="K412" s="246"/>
      <c r="L412" s="251"/>
      <c r="M412" s="252"/>
      <c r="N412" s="253"/>
      <c r="O412" s="253"/>
      <c r="P412" s="253"/>
      <c r="Q412" s="253"/>
      <c r="R412" s="253"/>
      <c r="S412" s="253"/>
      <c r="T412" s="254"/>
      <c r="AT412" s="255" t="s">
        <v>155</v>
      </c>
      <c r="AU412" s="255" t="s">
        <v>82</v>
      </c>
      <c r="AV412" s="12" t="s">
        <v>82</v>
      </c>
      <c r="AW412" s="12" t="s">
        <v>35</v>
      </c>
      <c r="AX412" s="12" t="s">
        <v>72</v>
      </c>
      <c r="AY412" s="255" t="s">
        <v>143</v>
      </c>
    </row>
    <row r="413" s="13" customFormat="1">
      <c r="B413" s="256"/>
      <c r="C413" s="257"/>
      <c r="D413" s="232" t="s">
        <v>155</v>
      </c>
      <c r="E413" s="258" t="s">
        <v>21</v>
      </c>
      <c r="F413" s="259" t="s">
        <v>167</v>
      </c>
      <c r="G413" s="257"/>
      <c r="H413" s="260">
        <v>3</v>
      </c>
      <c r="I413" s="261"/>
      <c r="J413" s="257"/>
      <c r="K413" s="257"/>
      <c r="L413" s="262"/>
      <c r="M413" s="263"/>
      <c r="N413" s="264"/>
      <c r="O413" s="264"/>
      <c r="P413" s="264"/>
      <c r="Q413" s="264"/>
      <c r="R413" s="264"/>
      <c r="S413" s="264"/>
      <c r="T413" s="265"/>
      <c r="AT413" s="266" t="s">
        <v>155</v>
      </c>
      <c r="AU413" s="266" t="s">
        <v>82</v>
      </c>
      <c r="AV413" s="13" t="s">
        <v>151</v>
      </c>
      <c r="AW413" s="13" t="s">
        <v>35</v>
      </c>
      <c r="AX413" s="13" t="s">
        <v>80</v>
      </c>
      <c r="AY413" s="266" t="s">
        <v>143</v>
      </c>
    </row>
    <row r="414" s="1" customFormat="1" ht="63.75" customHeight="1">
      <c r="B414" s="45"/>
      <c r="C414" s="267" t="s">
        <v>570</v>
      </c>
      <c r="D414" s="267" t="s">
        <v>235</v>
      </c>
      <c r="E414" s="268" t="s">
        <v>571</v>
      </c>
      <c r="F414" s="269" t="s">
        <v>572</v>
      </c>
      <c r="G414" s="270" t="s">
        <v>149</v>
      </c>
      <c r="H414" s="271">
        <v>2</v>
      </c>
      <c r="I414" s="272"/>
      <c r="J414" s="273">
        <f>ROUND(I414*H414,2)</f>
        <v>0</v>
      </c>
      <c r="K414" s="269" t="s">
        <v>352</v>
      </c>
      <c r="L414" s="274"/>
      <c r="M414" s="275" t="s">
        <v>21</v>
      </c>
      <c r="N414" s="276" t="s">
        <v>43</v>
      </c>
      <c r="O414" s="46"/>
      <c r="P414" s="229">
        <f>O414*H414</f>
        <v>0</v>
      </c>
      <c r="Q414" s="229">
        <v>0.023</v>
      </c>
      <c r="R414" s="229">
        <f>Q414*H414</f>
        <v>0.045999999999999999</v>
      </c>
      <c r="S414" s="229">
        <v>0</v>
      </c>
      <c r="T414" s="230">
        <f>S414*H414</f>
        <v>0</v>
      </c>
      <c r="AR414" s="23" t="s">
        <v>338</v>
      </c>
      <c r="AT414" s="23" t="s">
        <v>235</v>
      </c>
      <c r="AU414" s="23" t="s">
        <v>82</v>
      </c>
      <c r="AY414" s="23" t="s">
        <v>143</v>
      </c>
      <c r="BE414" s="231">
        <f>IF(N414="základní",J414,0)</f>
        <v>0</v>
      </c>
      <c r="BF414" s="231">
        <f>IF(N414="snížená",J414,0)</f>
        <v>0</v>
      </c>
      <c r="BG414" s="231">
        <f>IF(N414="zákl. přenesená",J414,0)</f>
        <v>0</v>
      </c>
      <c r="BH414" s="231">
        <f>IF(N414="sníž. přenesená",J414,0)</f>
        <v>0</v>
      </c>
      <c r="BI414" s="231">
        <f>IF(N414="nulová",J414,0)</f>
        <v>0</v>
      </c>
      <c r="BJ414" s="23" t="s">
        <v>80</v>
      </c>
      <c r="BK414" s="231">
        <f>ROUND(I414*H414,2)</f>
        <v>0</v>
      </c>
      <c r="BL414" s="23" t="s">
        <v>239</v>
      </c>
      <c r="BM414" s="23" t="s">
        <v>573</v>
      </c>
    </row>
    <row r="415" s="11" customFormat="1">
      <c r="B415" s="235"/>
      <c r="C415" s="236"/>
      <c r="D415" s="232" t="s">
        <v>155</v>
      </c>
      <c r="E415" s="237" t="s">
        <v>21</v>
      </c>
      <c r="F415" s="238" t="s">
        <v>234</v>
      </c>
      <c r="G415" s="236"/>
      <c r="H415" s="237" t="s">
        <v>21</v>
      </c>
      <c r="I415" s="239"/>
      <c r="J415" s="236"/>
      <c r="K415" s="236"/>
      <c r="L415" s="240"/>
      <c r="M415" s="241"/>
      <c r="N415" s="242"/>
      <c r="O415" s="242"/>
      <c r="P415" s="242"/>
      <c r="Q415" s="242"/>
      <c r="R415" s="242"/>
      <c r="S415" s="242"/>
      <c r="T415" s="243"/>
      <c r="AT415" s="244" t="s">
        <v>155</v>
      </c>
      <c r="AU415" s="244" t="s">
        <v>82</v>
      </c>
      <c r="AV415" s="11" t="s">
        <v>80</v>
      </c>
      <c r="AW415" s="11" t="s">
        <v>35</v>
      </c>
      <c r="AX415" s="11" t="s">
        <v>72</v>
      </c>
      <c r="AY415" s="244" t="s">
        <v>143</v>
      </c>
    </row>
    <row r="416" s="12" customFormat="1">
      <c r="B416" s="245"/>
      <c r="C416" s="246"/>
      <c r="D416" s="232" t="s">
        <v>155</v>
      </c>
      <c r="E416" s="247" t="s">
        <v>21</v>
      </c>
      <c r="F416" s="248" t="s">
        <v>82</v>
      </c>
      <c r="G416" s="246"/>
      <c r="H416" s="249">
        <v>2</v>
      </c>
      <c r="I416" s="250"/>
      <c r="J416" s="246"/>
      <c r="K416" s="246"/>
      <c r="L416" s="251"/>
      <c r="M416" s="252"/>
      <c r="N416" s="253"/>
      <c r="O416" s="253"/>
      <c r="P416" s="253"/>
      <c r="Q416" s="253"/>
      <c r="R416" s="253"/>
      <c r="S416" s="253"/>
      <c r="T416" s="254"/>
      <c r="AT416" s="255" t="s">
        <v>155</v>
      </c>
      <c r="AU416" s="255" t="s">
        <v>82</v>
      </c>
      <c r="AV416" s="12" t="s">
        <v>82</v>
      </c>
      <c r="AW416" s="12" t="s">
        <v>35</v>
      </c>
      <c r="AX416" s="12" t="s">
        <v>80</v>
      </c>
      <c r="AY416" s="255" t="s">
        <v>143</v>
      </c>
    </row>
    <row r="417" s="1" customFormat="1" ht="63.75" customHeight="1">
      <c r="B417" s="45"/>
      <c r="C417" s="267" t="s">
        <v>574</v>
      </c>
      <c r="D417" s="267" t="s">
        <v>235</v>
      </c>
      <c r="E417" s="268" t="s">
        <v>575</v>
      </c>
      <c r="F417" s="269" t="s">
        <v>576</v>
      </c>
      <c r="G417" s="270" t="s">
        <v>149</v>
      </c>
      <c r="H417" s="271">
        <v>1</v>
      </c>
      <c r="I417" s="272"/>
      <c r="J417" s="273">
        <f>ROUND(I417*H417,2)</f>
        <v>0</v>
      </c>
      <c r="K417" s="269" t="s">
        <v>352</v>
      </c>
      <c r="L417" s="274"/>
      <c r="M417" s="275" t="s">
        <v>21</v>
      </c>
      <c r="N417" s="276" t="s">
        <v>43</v>
      </c>
      <c r="O417" s="46"/>
      <c r="P417" s="229">
        <f>O417*H417</f>
        <v>0</v>
      </c>
      <c r="Q417" s="229">
        <v>0.023</v>
      </c>
      <c r="R417" s="229">
        <f>Q417*H417</f>
        <v>0.023</v>
      </c>
      <c r="S417" s="229">
        <v>0</v>
      </c>
      <c r="T417" s="230">
        <f>S417*H417</f>
        <v>0</v>
      </c>
      <c r="AR417" s="23" t="s">
        <v>338</v>
      </c>
      <c r="AT417" s="23" t="s">
        <v>235</v>
      </c>
      <c r="AU417" s="23" t="s">
        <v>82</v>
      </c>
      <c r="AY417" s="23" t="s">
        <v>143</v>
      </c>
      <c r="BE417" s="231">
        <f>IF(N417="základní",J417,0)</f>
        <v>0</v>
      </c>
      <c r="BF417" s="231">
        <f>IF(N417="snížená",J417,0)</f>
        <v>0</v>
      </c>
      <c r="BG417" s="231">
        <f>IF(N417="zákl. přenesená",J417,0)</f>
        <v>0</v>
      </c>
      <c r="BH417" s="231">
        <f>IF(N417="sníž. přenesená",J417,0)</f>
        <v>0</v>
      </c>
      <c r="BI417" s="231">
        <f>IF(N417="nulová",J417,0)</f>
        <v>0</v>
      </c>
      <c r="BJ417" s="23" t="s">
        <v>80</v>
      </c>
      <c r="BK417" s="231">
        <f>ROUND(I417*H417,2)</f>
        <v>0</v>
      </c>
      <c r="BL417" s="23" t="s">
        <v>239</v>
      </c>
      <c r="BM417" s="23" t="s">
        <v>577</v>
      </c>
    </row>
    <row r="418" s="11" customFormat="1">
      <c r="B418" s="235"/>
      <c r="C418" s="236"/>
      <c r="D418" s="232" t="s">
        <v>155</v>
      </c>
      <c r="E418" s="237" t="s">
        <v>21</v>
      </c>
      <c r="F418" s="238" t="s">
        <v>234</v>
      </c>
      <c r="G418" s="236"/>
      <c r="H418" s="237" t="s">
        <v>21</v>
      </c>
      <c r="I418" s="239"/>
      <c r="J418" s="236"/>
      <c r="K418" s="236"/>
      <c r="L418" s="240"/>
      <c r="M418" s="241"/>
      <c r="N418" s="242"/>
      <c r="O418" s="242"/>
      <c r="P418" s="242"/>
      <c r="Q418" s="242"/>
      <c r="R418" s="242"/>
      <c r="S418" s="242"/>
      <c r="T418" s="243"/>
      <c r="AT418" s="244" t="s">
        <v>155</v>
      </c>
      <c r="AU418" s="244" t="s">
        <v>82</v>
      </c>
      <c r="AV418" s="11" t="s">
        <v>80</v>
      </c>
      <c r="AW418" s="11" t="s">
        <v>35</v>
      </c>
      <c r="AX418" s="11" t="s">
        <v>72</v>
      </c>
      <c r="AY418" s="244" t="s">
        <v>143</v>
      </c>
    </row>
    <row r="419" s="12" customFormat="1">
      <c r="B419" s="245"/>
      <c r="C419" s="246"/>
      <c r="D419" s="232" t="s">
        <v>155</v>
      </c>
      <c r="E419" s="247" t="s">
        <v>21</v>
      </c>
      <c r="F419" s="248" t="s">
        <v>80</v>
      </c>
      <c r="G419" s="246"/>
      <c r="H419" s="249">
        <v>1</v>
      </c>
      <c r="I419" s="250"/>
      <c r="J419" s="246"/>
      <c r="K419" s="246"/>
      <c r="L419" s="251"/>
      <c r="M419" s="252"/>
      <c r="N419" s="253"/>
      <c r="O419" s="253"/>
      <c r="P419" s="253"/>
      <c r="Q419" s="253"/>
      <c r="R419" s="253"/>
      <c r="S419" s="253"/>
      <c r="T419" s="254"/>
      <c r="AT419" s="255" t="s">
        <v>155</v>
      </c>
      <c r="AU419" s="255" t="s">
        <v>82</v>
      </c>
      <c r="AV419" s="12" t="s">
        <v>82</v>
      </c>
      <c r="AW419" s="12" t="s">
        <v>35</v>
      </c>
      <c r="AX419" s="12" t="s">
        <v>80</v>
      </c>
      <c r="AY419" s="255" t="s">
        <v>143</v>
      </c>
    </row>
    <row r="420" s="1" customFormat="1" ht="25.5" customHeight="1">
      <c r="B420" s="45"/>
      <c r="C420" s="220" t="s">
        <v>578</v>
      </c>
      <c r="D420" s="220" t="s">
        <v>146</v>
      </c>
      <c r="E420" s="221" t="s">
        <v>579</v>
      </c>
      <c r="F420" s="222" t="s">
        <v>580</v>
      </c>
      <c r="G420" s="223" t="s">
        <v>149</v>
      </c>
      <c r="H420" s="224">
        <v>1</v>
      </c>
      <c r="I420" s="225"/>
      <c r="J420" s="226">
        <f>ROUND(I420*H420,2)</f>
        <v>0</v>
      </c>
      <c r="K420" s="222" t="s">
        <v>150</v>
      </c>
      <c r="L420" s="71"/>
      <c r="M420" s="227" t="s">
        <v>21</v>
      </c>
      <c r="N420" s="228" t="s">
        <v>43</v>
      </c>
      <c r="O420" s="46"/>
      <c r="P420" s="229">
        <f>O420*H420</f>
        <v>0</v>
      </c>
      <c r="Q420" s="229">
        <v>0</v>
      </c>
      <c r="R420" s="229">
        <f>Q420*H420</f>
        <v>0</v>
      </c>
      <c r="S420" s="229">
        <v>0</v>
      </c>
      <c r="T420" s="230">
        <f>S420*H420</f>
        <v>0</v>
      </c>
      <c r="AR420" s="23" t="s">
        <v>239</v>
      </c>
      <c r="AT420" s="23" t="s">
        <v>146</v>
      </c>
      <c r="AU420" s="23" t="s">
        <v>82</v>
      </c>
      <c r="AY420" s="23" t="s">
        <v>143</v>
      </c>
      <c r="BE420" s="231">
        <f>IF(N420="základní",J420,0)</f>
        <v>0</v>
      </c>
      <c r="BF420" s="231">
        <f>IF(N420="snížená",J420,0)</f>
        <v>0</v>
      </c>
      <c r="BG420" s="231">
        <f>IF(N420="zákl. přenesená",J420,0)</f>
        <v>0</v>
      </c>
      <c r="BH420" s="231">
        <f>IF(N420="sníž. přenesená",J420,0)</f>
        <v>0</v>
      </c>
      <c r="BI420" s="231">
        <f>IF(N420="nulová",J420,0)</f>
        <v>0</v>
      </c>
      <c r="BJ420" s="23" t="s">
        <v>80</v>
      </c>
      <c r="BK420" s="231">
        <f>ROUND(I420*H420,2)</f>
        <v>0</v>
      </c>
      <c r="BL420" s="23" t="s">
        <v>239</v>
      </c>
      <c r="BM420" s="23" t="s">
        <v>581</v>
      </c>
    </row>
    <row r="421" s="1" customFormat="1">
      <c r="B421" s="45"/>
      <c r="C421" s="73"/>
      <c r="D421" s="232" t="s">
        <v>153</v>
      </c>
      <c r="E421" s="73"/>
      <c r="F421" s="233" t="s">
        <v>567</v>
      </c>
      <c r="G421" s="73"/>
      <c r="H421" s="73"/>
      <c r="I421" s="190"/>
      <c r="J421" s="73"/>
      <c r="K421" s="73"/>
      <c r="L421" s="71"/>
      <c r="M421" s="234"/>
      <c r="N421" s="46"/>
      <c r="O421" s="46"/>
      <c r="P421" s="46"/>
      <c r="Q421" s="46"/>
      <c r="R421" s="46"/>
      <c r="S421" s="46"/>
      <c r="T421" s="94"/>
      <c r="AT421" s="23" t="s">
        <v>153</v>
      </c>
      <c r="AU421" s="23" t="s">
        <v>82</v>
      </c>
    </row>
    <row r="422" s="11" customFormat="1">
      <c r="B422" s="235"/>
      <c r="C422" s="236"/>
      <c r="D422" s="232" t="s">
        <v>155</v>
      </c>
      <c r="E422" s="237" t="s">
        <v>21</v>
      </c>
      <c r="F422" s="238" t="s">
        <v>234</v>
      </c>
      <c r="G422" s="236"/>
      <c r="H422" s="237" t="s">
        <v>21</v>
      </c>
      <c r="I422" s="239"/>
      <c r="J422" s="236"/>
      <c r="K422" s="236"/>
      <c r="L422" s="240"/>
      <c r="M422" s="241"/>
      <c r="N422" s="242"/>
      <c r="O422" s="242"/>
      <c r="P422" s="242"/>
      <c r="Q422" s="242"/>
      <c r="R422" s="242"/>
      <c r="S422" s="242"/>
      <c r="T422" s="243"/>
      <c r="AT422" s="244" t="s">
        <v>155</v>
      </c>
      <c r="AU422" s="244" t="s">
        <v>82</v>
      </c>
      <c r="AV422" s="11" t="s">
        <v>80</v>
      </c>
      <c r="AW422" s="11" t="s">
        <v>35</v>
      </c>
      <c r="AX422" s="11" t="s">
        <v>72</v>
      </c>
      <c r="AY422" s="244" t="s">
        <v>143</v>
      </c>
    </row>
    <row r="423" s="11" customFormat="1">
      <c r="B423" s="235"/>
      <c r="C423" s="236"/>
      <c r="D423" s="232" t="s">
        <v>155</v>
      </c>
      <c r="E423" s="237" t="s">
        <v>21</v>
      </c>
      <c r="F423" s="238" t="s">
        <v>582</v>
      </c>
      <c r="G423" s="236"/>
      <c r="H423" s="237" t="s">
        <v>21</v>
      </c>
      <c r="I423" s="239"/>
      <c r="J423" s="236"/>
      <c r="K423" s="236"/>
      <c r="L423" s="240"/>
      <c r="M423" s="241"/>
      <c r="N423" s="242"/>
      <c r="O423" s="242"/>
      <c r="P423" s="242"/>
      <c r="Q423" s="242"/>
      <c r="R423" s="242"/>
      <c r="S423" s="242"/>
      <c r="T423" s="243"/>
      <c r="AT423" s="244" t="s">
        <v>155</v>
      </c>
      <c r="AU423" s="244" t="s">
        <v>82</v>
      </c>
      <c r="AV423" s="11" t="s">
        <v>80</v>
      </c>
      <c r="AW423" s="11" t="s">
        <v>35</v>
      </c>
      <c r="AX423" s="11" t="s">
        <v>72</v>
      </c>
      <c r="AY423" s="244" t="s">
        <v>143</v>
      </c>
    </row>
    <row r="424" s="12" customFormat="1">
      <c r="B424" s="245"/>
      <c r="C424" s="246"/>
      <c r="D424" s="232" t="s">
        <v>155</v>
      </c>
      <c r="E424" s="247" t="s">
        <v>21</v>
      </c>
      <c r="F424" s="248" t="s">
        <v>80</v>
      </c>
      <c r="G424" s="246"/>
      <c r="H424" s="249">
        <v>1</v>
      </c>
      <c r="I424" s="250"/>
      <c r="J424" s="246"/>
      <c r="K424" s="246"/>
      <c r="L424" s="251"/>
      <c r="M424" s="252"/>
      <c r="N424" s="253"/>
      <c r="O424" s="253"/>
      <c r="P424" s="253"/>
      <c r="Q424" s="253"/>
      <c r="R424" s="253"/>
      <c r="S424" s="253"/>
      <c r="T424" s="254"/>
      <c r="AT424" s="255" t="s">
        <v>155</v>
      </c>
      <c r="AU424" s="255" t="s">
        <v>82</v>
      </c>
      <c r="AV424" s="12" t="s">
        <v>82</v>
      </c>
      <c r="AW424" s="12" t="s">
        <v>35</v>
      </c>
      <c r="AX424" s="12" t="s">
        <v>80</v>
      </c>
      <c r="AY424" s="255" t="s">
        <v>143</v>
      </c>
    </row>
    <row r="425" s="1" customFormat="1" ht="51" customHeight="1">
      <c r="B425" s="45"/>
      <c r="C425" s="267" t="s">
        <v>583</v>
      </c>
      <c r="D425" s="267" t="s">
        <v>235</v>
      </c>
      <c r="E425" s="268" t="s">
        <v>584</v>
      </c>
      <c r="F425" s="269" t="s">
        <v>585</v>
      </c>
      <c r="G425" s="270" t="s">
        <v>149</v>
      </c>
      <c r="H425" s="271">
        <v>1</v>
      </c>
      <c r="I425" s="272"/>
      <c r="J425" s="273">
        <f>ROUND(I425*H425,2)</f>
        <v>0</v>
      </c>
      <c r="K425" s="269" t="s">
        <v>352</v>
      </c>
      <c r="L425" s="274"/>
      <c r="M425" s="275" t="s">
        <v>21</v>
      </c>
      <c r="N425" s="276" t="s">
        <v>43</v>
      </c>
      <c r="O425" s="46"/>
      <c r="P425" s="229">
        <f>O425*H425</f>
        <v>0</v>
      </c>
      <c r="Q425" s="229">
        <v>0.023</v>
      </c>
      <c r="R425" s="229">
        <f>Q425*H425</f>
        <v>0.023</v>
      </c>
      <c r="S425" s="229">
        <v>0</v>
      </c>
      <c r="T425" s="230">
        <f>S425*H425</f>
        <v>0</v>
      </c>
      <c r="AR425" s="23" t="s">
        <v>338</v>
      </c>
      <c r="AT425" s="23" t="s">
        <v>235</v>
      </c>
      <c r="AU425" s="23" t="s">
        <v>82</v>
      </c>
      <c r="AY425" s="23" t="s">
        <v>143</v>
      </c>
      <c r="BE425" s="231">
        <f>IF(N425="základní",J425,0)</f>
        <v>0</v>
      </c>
      <c r="BF425" s="231">
        <f>IF(N425="snížená",J425,0)</f>
        <v>0</v>
      </c>
      <c r="BG425" s="231">
        <f>IF(N425="zákl. přenesená",J425,0)</f>
        <v>0</v>
      </c>
      <c r="BH425" s="231">
        <f>IF(N425="sníž. přenesená",J425,0)</f>
        <v>0</v>
      </c>
      <c r="BI425" s="231">
        <f>IF(N425="nulová",J425,0)</f>
        <v>0</v>
      </c>
      <c r="BJ425" s="23" t="s">
        <v>80</v>
      </c>
      <c r="BK425" s="231">
        <f>ROUND(I425*H425,2)</f>
        <v>0</v>
      </c>
      <c r="BL425" s="23" t="s">
        <v>239</v>
      </c>
      <c r="BM425" s="23" t="s">
        <v>586</v>
      </c>
    </row>
    <row r="426" s="11" customFormat="1">
      <c r="B426" s="235"/>
      <c r="C426" s="236"/>
      <c r="D426" s="232" t="s">
        <v>155</v>
      </c>
      <c r="E426" s="237" t="s">
        <v>21</v>
      </c>
      <c r="F426" s="238" t="s">
        <v>234</v>
      </c>
      <c r="G426" s="236"/>
      <c r="H426" s="237" t="s">
        <v>21</v>
      </c>
      <c r="I426" s="239"/>
      <c r="J426" s="236"/>
      <c r="K426" s="236"/>
      <c r="L426" s="240"/>
      <c r="M426" s="241"/>
      <c r="N426" s="242"/>
      <c r="O426" s="242"/>
      <c r="P426" s="242"/>
      <c r="Q426" s="242"/>
      <c r="R426" s="242"/>
      <c r="S426" s="242"/>
      <c r="T426" s="243"/>
      <c r="AT426" s="244" t="s">
        <v>155</v>
      </c>
      <c r="AU426" s="244" t="s">
        <v>82</v>
      </c>
      <c r="AV426" s="11" t="s">
        <v>80</v>
      </c>
      <c r="AW426" s="11" t="s">
        <v>35</v>
      </c>
      <c r="AX426" s="11" t="s">
        <v>72</v>
      </c>
      <c r="AY426" s="244" t="s">
        <v>143</v>
      </c>
    </row>
    <row r="427" s="12" customFormat="1">
      <c r="B427" s="245"/>
      <c r="C427" s="246"/>
      <c r="D427" s="232" t="s">
        <v>155</v>
      </c>
      <c r="E427" s="247" t="s">
        <v>21</v>
      </c>
      <c r="F427" s="248" t="s">
        <v>80</v>
      </c>
      <c r="G427" s="246"/>
      <c r="H427" s="249">
        <v>1</v>
      </c>
      <c r="I427" s="250"/>
      <c r="J427" s="246"/>
      <c r="K427" s="246"/>
      <c r="L427" s="251"/>
      <c r="M427" s="252"/>
      <c r="N427" s="253"/>
      <c r="O427" s="253"/>
      <c r="P427" s="253"/>
      <c r="Q427" s="253"/>
      <c r="R427" s="253"/>
      <c r="S427" s="253"/>
      <c r="T427" s="254"/>
      <c r="AT427" s="255" t="s">
        <v>155</v>
      </c>
      <c r="AU427" s="255" t="s">
        <v>82</v>
      </c>
      <c r="AV427" s="12" t="s">
        <v>82</v>
      </c>
      <c r="AW427" s="12" t="s">
        <v>35</v>
      </c>
      <c r="AX427" s="12" t="s">
        <v>80</v>
      </c>
      <c r="AY427" s="255" t="s">
        <v>143</v>
      </c>
    </row>
    <row r="428" s="1" customFormat="1" ht="25.5" customHeight="1">
      <c r="B428" s="45"/>
      <c r="C428" s="220" t="s">
        <v>587</v>
      </c>
      <c r="D428" s="220" t="s">
        <v>146</v>
      </c>
      <c r="E428" s="221" t="s">
        <v>588</v>
      </c>
      <c r="F428" s="222" t="s">
        <v>589</v>
      </c>
      <c r="G428" s="223" t="s">
        <v>149</v>
      </c>
      <c r="H428" s="224">
        <v>1</v>
      </c>
      <c r="I428" s="225"/>
      <c r="J428" s="226">
        <f>ROUND(I428*H428,2)</f>
        <v>0</v>
      </c>
      <c r="K428" s="222" t="s">
        <v>150</v>
      </c>
      <c r="L428" s="71"/>
      <c r="M428" s="227" t="s">
        <v>21</v>
      </c>
      <c r="N428" s="228" t="s">
        <v>43</v>
      </c>
      <c r="O428" s="46"/>
      <c r="P428" s="229">
        <f>O428*H428</f>
        <v>0</v>
      </c>
      <c r="Q428" s="229">
        <v>0</v>
      </c>
      <c r="R428" s="229">
        <f>Q428*H428</f>
        <v>0</v>
      </c>
      <c r="S428" s="229">
        <v>0</v>
      </c>
      <c r="T428" s="230">
        <f>S428*H428</f>
        <v>0</v>
      </c>
      <c r="AR428" s="23" t="s">
        <v>239</v>
      </c>
      <c r="AT428" s="23" t="s">
        <v>146</v>
      </c>
      <c r="AU428" s="23" t="s">
        <v>82</v>
      </c>
      <c r="AY428" s="23" t="s">
        <v>143</v>
      </c>
      <c r="BE428" s="231">
        <f>IF(N428="základní",J428,0)</f>
        <v>0</v>
      </c>
      <c r="BF428" s="231">
        <f>IF(N428="snížená",J428,0)</f>
        <v>0</v>
      </c>
      <c r="BG428" s="231">
        <f>IF(N428="zákl. přenesená",J428,0)</f>
        <v>0</v>
      </c>
      <c r="BH428" s="231">
        <f>IF(N428="sníž. přenesená",J428,0)</f>
        <v>0</v>
      </c>
      <c r="BI428" s="231">
        <f>IF(N428="nulová",J428,0)</f>
        <v>0</v>
      </c>
      <c r="BJ428" s="23" t="s">
        <v>80</v>
      </c>
      <c r="BK428" s="231">
        <f>ROUND(I428*H428,2)</f>
        <v>0</v>
      </c>
      <c r="BL428" s="23" t="s">
        <v>239</v>
      </c>
      <c r="BM428" s="23" t="s">
        <v>590</v>
      </c>
    </row>
    <row r="429" s="1" customFormat="1">
      <c r="B429" s="45"/>
      <c r="C429" s="73"/>
      <c r="D429" s="232" t="s">
        <v>153</v>
      </c>
      <c r="E429" s="73"/>
      <c r="F429" s="233" t="s">
        <v>567</v>
      </c>
      <c r="G429" s="73"/>
      <c r="H429" s="73"/>
      <c r="I429" s="190"/>
      <c r="J429" s="73"/>
      <c r="K429" s="73"/>
      <c r="L429" s="71"/>
      <c r="M429" s="234"/>
      <c r="N429" s="46"/>
      <c r="O429" s="46"/>
      <c r="P429" s="46"/>
      <c r="Q429" s="46"/>
      <c r="R429" s="46"/>
      <c r="S429" s="46"/>
      <c r="T429" s="94"/>
      <c r="AT429" s="23" t="s">
        <v>153</v>
      </c>
      <c r="AU429" s="23" t="s">
        <v>82</v>
      </c>
    </row>
    <row r="430" s="11" customFormat="1">
      <c r="B430" s="235"/>
      <c r="C430" s="236"/>
      <c r="D430" s="232" t="s">
        <v>155</v>
      </c>
      <c r="E430" s="237" t="s">
        <v>21</v>
      </c>
      <c r="F430" s="238" t="s">
        <v>234</v>
      </c>
      <c r="G430" s="236"/>
      <c r="H430" s="237" t="s">
        <v>21</v>
      </c>
      <c r="I430" s="239"/>
      <c r="J430" s="236"/>
      <c r="K430" s="236"/>
      <c r="L430" s="240"/>
      <c r="M430" s="241"/>
      <c r="N430" s="242"/>
      <c r="O430" s="242"/>
      <c r="P430" s="242"/>
      <c r="Q430" s="242"/>
      <c r="R430" s="242"/>
      <c r="S430" s="242"/>
      <c r="T430" s="243"/>
      <c r="AT430" s="244" t="s">
        <v>155</v>
      </c>
      <c r="AU430" s="244" t="s">
        <v>82</v>
      </c>
      <c r="AV430" s="11" t="s">
        <v>80</v>
      </c>
      <c r="AW430" s="11" t="s">
        <v>35</v>
      </c>
      <c r="AX430" s="11" t="s">
        <v>72</v>
      </c>
      <c r="AY430" s="244" t="s">
        <v>143</v>
      </c>
    </row>
    <row r="431" s="11" customFormat="1">
      <c r="B431" s="235"/>
      <c r="C431" s="236"/>
      <c r="D431" s="232" t="s">
        <v>155</v>
      </c>
      <c r="E431" s="237" t="s">
        <v>21</v>
      </c>
      <c r="F431" s="238" t="s">
        <v>591</v>
      </c>
      <c r="G431" s="236"/>
      <c r="H431" s="237" t="s">
        <v>21</v>
      </c>
      <c r="I431" s="239"/>
      <c r="J431" s="236"/>
      <c r="K431" s="236"/>
      <c r="L431" s="240"/>
      <c r="M431" s="241"/>
      <c r="N431" s="242"/>
      <c r="O431" s="242"/>
      <c r="P431" s="242"/>
      <c r="Q431" s="242"/>
      <c r="R431" s="242"/>
      <c r="S431" s="242"/>
      <c r="T431" s="243"/>
      <c r="AT431" s="244" t="s">
        <v>155</v>
      </c>
      <c r="AU431" s="244" t="s">
        <v>82</v>
      </c>
      <c r="AV431" s="11" t="s">
        <v>80</v>
      </c>
      <c r="AW431" s="11" t="s">
        <v>35</v>
      </c>
      <c r="AX431" s="11" t="s">
        <v>72</v>
      </c>
      <c r="AY431" s="244" t="s">
        <v>143</v>
      </c>
    </row>
    <row r="432" s="12" customFormat="1">
      <c r="B432" s="245"/>
      <c r="C432" s="246"/>
      <c r="D432" s="232" t="s">
        <v>155</v>
      </c>
      <c r="E432" s="247" t="s">
        <v>21</v>
      </c>
      <c r="F432" s="248" t="s">
        <v>80</v>
      </c>
      <c r="G432" s="246"/>
      <c r="H432" s="249">
        <v>1</v>
      </c>
      <c r="I432" s="250"/>
      <c r="J432" s="246"/>
      <c r="K432" s="246"/>
      <c r="L432" s="251"/>
      <c r="M432" s="252"/>
      <c r="N432" s="253"/>
      <c r="O432" s="253"/>
      <c r="P432" s="253"/>
      <c r="Q432" s="253"/>
      <c r="R432" s="253"/>
      <c r="S432" s="253"/>
      <c r="T432" s="254"/>
      <c r="AT432" s="255" t="s">
        <v>155</v>
      </c>
      <c r="AU432" s="255" t="s">
        <v>82</v>
      </c>
      <c r="AV432" s="12" t="s">
        <v>82</v>
      </c>
      <c r="AW432" s="12" t="s">
        <v>35</v>
      </c>
      <c r="AX432" s="12" t="s">
        <v>80</v>
      </c>
      <c r="AY432" s="255" t="s">
        <v>143</v>
      </c>
    </row>
    <row r="433" s="1" customFormat="1" ht="51" customHeight="1">
      <c r="B433" s="45"/>
      <c r="C433" s="267" t="s">
        <v>592</v>
      </c>
      <c r="D433" s="267" t="s">
        <v>235</v>
      </c>
      <c r="E433" s="268" t="s">
        <v>593</v>
      </c>
      <c r="F433" s="269" t="s">
        <v>594</v>
      </c>
      <c r="G433" s="270" t="s">
        <v>149</v>
      </c>
      <c r="H433" s="271">
        <v>1</v>
      </c>
      <c r="I433" s="272"/>
      <c r="J433" s="273">
        <f>ROUND(I433*H433,2)</f>
        <v>0</v>
      </c>
      <c r="K433" s="269" t="s">
        <v>352</v>
      </c>
      <c r="L433" s="274"/>
      <c r="M433" s="275" t="s">
        <v>21</v>
      </c>
      <c r="N433" s="276" t="s">
        <v>43</v>
      </c>
      <c r="O433" s="46"/>
      <c r="P433" s="229">
        <f>O433*H433</f>
        <v>0</v>
      </c>
      <c r="Q433" s="229">
        <v>0.023</v>
      </c>
      <c r="R433" s="229">
        <f>Q433*H433</f>
        <v>0.023</v>
      </c>
      <c r="S433" s="229">
        <v>0</v>
      </c>
      <c r="T433" s="230">
        <f>S433*H433</f>
        <v>0</v>
      </c>
      <c r="AR433" s="23" t="s">
        <v>338</v>
      </c>
      <c r="AT433" s="23" t="s">
        <v>235</v>
      </c>
      <c r="AU433" s="23" t="s">
        <v>82</v>
      </c>
      <c r="AY433" s="23" t="s">
        <v>143</v>
      </c>
      <c r="BE433" s="231">
        <f>IF(N433="základní",J433,0)</f>
        <v>0</v>
      </c>
      <c r="BF433" s="231">
        <f>IF(N433="snížená",J433,0)</f>
        <v>0</v>
      </c>
      <c r="BG433" s="231">
        <f>IF(N433="zákl. přenesená",J433,0)</f>
        <v>0</v>
      </c>
      <c r="BH433" s="231">
        <f>IF(N433="sníž. přenesená",J433,0)</f>
        <v>0</v>
      </c>
      <c r="BI433" s="231">
        <f>IF(N433="nulová",J433,0)</f>
        <v>0</v>
      </c>
      <c r="BJ433" s="23" t="s">
        <v>80</v>
      </c>
      <c r="BK433" s="231">
        <f>ROUND(I433*H433,2)</f>
        <v>0</v>
      </c>
      <c r="BL433" s="23" t="s">
        <v>239</v>
      </c>
      <c r="BM433" s="23" t="s">
        <v>595</v>
      </c>
    </row>
    <row r="434" s="11" customFormat="1">
      <c r="B434" s="235"/>
      <c r="C434" s="236"/>
      <c r="D434" s="232" t="s">
        <v>155</v>
      </c>
      <c r="E434" s="237" t="s">
        <v>21</v>
      </c>
      <c r="F434" s="238" t="s">
        <v>234</v>
      </c>
      <c r="G434" s="236"/>
      <c r="H434" s="237" t="s">
        <v>21</v>
      </c>
      <c r="I434" s="239"/>
      <c r="J434" s="236"/>
      <c r="K434" s="236"/>
      <c r="L434" s="240"/>
      <c r="M434" s="241"/>
      <c r="N434" s="242"/>
      <c r="O434" s="242"/>
      <c r="P434" s="242"/>
      <c r="Q434" s="242"/>
      <c r="R434" s="242"/>
      <c r="S434" s="242"/>
      <c r="T434" s="243"/>
      <c r="AT434" s="244" t="s">
        <v>155</v>
      </c>
      <c r="AU434" s="244" t="s">
        <v>82</v>
      </c>
      <c r="AV434" s="11" t="s">
        <v>80</v>
      </c>
      <c r="AW434" s="11" t="s">
        <v>35</v>
      </c>
      <c r="AX434" s="11" t="s">
        <v>72</v>
      </c>
      <c r="AY434" s="244" t="s">
        <v>143</v>
      </c>
    </row>
    <row r="435" s="12" customFormat="1">
      <c r="B435" s="245"/>
      <c r="C435" s="246"/>
      <c r="D435" s="232" t="s">
        <v>155</v>
      </c>
      <c r="E435" s="247" t="s">
        <v>21</v>
      </c>
      <c r="F435" s="248" t="s">
        <v>80</v>
      </c>
      <c r="G435" s="246"/>
      <c r="H435" s="249">
        <v>1</v>
      </c>
      <c r="I435" s="250"/>
      <c r="J435" s="246"/>
      <c r="K435" s="246"/>
      <c r="L435" s="251"/>
      <c r="M435" s="252"/>
      <c r="N435" s="253"/>
      <c r="O435" s="253"/>
      <c r="P435" s="253"/>
      <c r="Q435" s="253"/>
      <c r="R435" s="253"/>
      <c r="S435" s="253"/>
      <c r="T435" s="254"/>
      <c r="AT435" s="255" t="s">
        <v>155</v>
      </c>
      <c r="AU435" s="255" t="s">
        <v>82</v>
      </c>
      <c r="AV435" s="12" t="s">
        <v>82</v>
      </c>
      <c r="AW435" s="12" t="s">
        <v>35</v>
      </c>
      <c r="AX435" s="12" t="s">
        <v>80</v>
      </c>
      <c r="AY435" s="255" t="s">
        <v>143</v>
      </c>
    </row>
    <row r="436" s="1" customFormat="1" ht="16.5" customHeight="1">
      <c r="B436" s="45"/>
      <c r="C436" s="220" t="s">
        <v>596</v>
      </c>
      <c r="D436" s="220" t="s">
        <v>146</v>
      </c>
      <c r="E436" s="221" t="s">
        <v>597</v>
      </c>
      <c r="F436" s="222" t="s">
        <v>598</v>
      </c>
      <c r="G436" s="223" t="s">
        <v>149</v>
      </c>
      <c r="H436" s="224">
        <v>2</v>
      </c>
      <c r="I436" s="225"/>
      <c r="J436" s="226">
        <f>ROUND(I436*H436,2)</f>
        <v>0</v>
      </c>
      <c r="K436" s="222" t="s">
        <v>150</v>
      </c>
      <c r="L436" s="71"/>
      <c r="M436" s="227" t="s">
        <v>21</v>
      </c>
      <c r="N436" s="228" t="s">
        <v>43</v>
      </c>
      <c r="O436" s="46"/>
      <c r="P436" s="229">
        <f>O436*H436</f>
        <v>0</v>
      </c>
      <c r="Q436" s="229">
        <v>0</v>
      </c>
      <c r="R436" s="229">
        <f>Q436*H436</f>
        <v>0</v>
      </c>
      <c r="S436" s="229">
        <v>0.024</v>
      </c>
      <c r="T436" s="230">
        <f>S436*H436</f>
        <v>0.048000000000000001</v>
      </c>
      <c r="AR436" s="23" t="s">
        <v>239</v>
      </c>
      <c r="AT436" s="23" t="s">
        <v>146</v>
      </c>
      <c r="AU436" s="23" t="s">
        <v>82</v>
      </c>
      <c r="AY436" s="23" t="s">
        <v>143</v>
      </c>
      <c r="BE436" s="231">
        <f>IF(N436="základní",J436,0)</f>
        <v>0</v>
      </c>
      <c r="BF436" s="231">
        <f>IF(N436="snížená",J436,0)</f>
        <v>0</v>
      </c>
      <c r="BG436" s="231">
        <f>IF(N436="zákl. přenesená",J436,0)</f>
        <v>0</v>
      </c>
      <c r="BH436" s="231">
        <f>IF(N436="sníž. přenesená",J436,0)</f>
        <v>0</v>
      </c>
      <c r="BI436" s="231">
        <f>IF(N436="nulová",J436,0)</f>
        <v>0</v>
      </c>
      <c r="BJ436" s="23" t="s">
        <v>80</v>
      </c>
      <c r="BK436" s="231">
        <f>ROUND(I436*H436,2)</f>
        <v>0</v>
      </c>
      <c r="BL436" s="23" t="s">
        <v>239</v>
      </c>
      <c r="BM436" s="23" t="s">
        <v>599</v>
      </c>
    </row>
    <row r="437" s="1" customFormat="1">
      <c r="B437" s="45"/>
      <c r="C437" s="73"/>
      <c r="D437" s="232" t="s">
        <v>153</v>
      </c>
      <c r="E437" s="73"/>
      <c r="F437" s="233" t="s">
        <v>600</v>
      </c>
      <c r="G437" s="73"/>
      <c r="H437" s="73"/>
      <c r="I437" s="190"/>
      <c r="J437" s="73"/>
      <c r="K437" s="73"/>
      <c r="L437" s="71"/>
      <c r="M437" s="234"/>
      <c r="N437" s="46"/>
      <c r="O437" s="46"/>
      <c r="P437" s="46"/>
      <c r="Q437" s="46"/>
      <c r="R437" s="46"/>
      <c r="S437" s="46"/>
      <c r="T437" s="94"/>
      <c r="AT437" s="23" t="s">
        <v>153</v>
      </c>
      <c r="AU437" s="23" t="s">
        <v>82</v>
      </c>
    </row>
    <row r="438" s="11" customFormat="1">
      <c r="B438" s="235"/>
      <c r="C438" s="236"/>
      <c r="D438" s="232" t="s">
        <v>155</v>
      </c>
      <c r="E438" s="237" t="s">
        <v>21</v>
      </c>
      <c r="F438" s="238" t="s">
        <v>327</v>
      </c>
      <c r="G438" s="236"/>
      <c r="H438" s="237" t="s">
        <v>21</v>
      </c>
      <c r="I438" s="239"/>
      <c r="J438" s="236"/>
      <c r="K438" s="236"/>
      <c r="L438" s="240"/>
      <c r="M438" s="241"/>
      <c r="N438" s="242"/>
      <c r="O438" s="242"/>
      <c r="P438" s="242"/>
      <c r="Q438" s="242"/>
      <c r="R438" s="242"/>
      <c r="S438" s="242"/>
      <c r="T438" s="243"/>
      <c r="AT438" s="244" t="s">
        <v>155</v>
      </c>
      <c r="AU438" s="244" t="s">
        <v>82</v>
      </c>
      <c r="AV438" s="11" t="s">
        <v>80</v>
      </c>
      <c r="AW438" s="11" t="s">
        <v>35</v>
      </c>
      <c r="AX438" s="11" t="s">
        <v>72</v>
      </c>
      <c r="AY438" s="244" t="s">
        <v>143</v>
      </c>
    </row>
    <row r="439" s="12" customFormat="1">
      <c r="B439" s="245"/>
      <c r="C439" s="246"/>
      <c r="D439" s="232" t="s">
        <v>155</v>
      </c>
      <c r="E439" s="247" t="s">
        <v>21</v>
      </c>
      <c r="F439" s="248" t="s">
        <v>82</v>
      </c>
      <c r="G439" s="246"/>
      <c r="H439" s="249">
        <v>2</v>
      </c>
      <c r="I439" s="250"/>
      <c r="J439" s="246"/>
      <c r="K439" s="246"/>
      <c r="L439" s="251"/>
      <c r="M439" s="252"/>
      <c r="N439" s="253"/>
      <c r="O439" s="253"/>
      <c r="P439" s="253"/>
      <c r="Q439" s="253"/>
      <c r="R439" s="253"/>
      <c r="S439" s="253"/>
      <c r="T439" s="254"/>
      <c r="AT439" s="255" t="s">
        <v>155</v>
      </c>
      <c r="AU439" s="255" t="s">
        <v>82</v>
      </c>
      <c r="AV439" s="12" t="s">
        <v>82</v>
      </c>
      <c r="AW439" s="12" t="s">
        <v>35</v>
      </c>
      <c r="AX439" s="12" t="s">
        <v>80</v>
      </c>
      <c r="AY439" s="255" t="s">
        <v>143</v>
      </c>
    </row>
    <row r="440" s="1" customFormat="1" ht="25.5" customHeight="1">
      <c r="B440" s="45"/>
      <c r="C440" s="220" t="s">
        <v>601</v>
      </c>
      <c r="D440" s="220" t="s">
        <v>146</v>
      </c>
      <c r="E440" s="221" t="s">
        <v>602</v>
      </c>
      <c r="F440" s="222" t="s">
        <v>603</v>
      </c>
      <c r="G440" s="223" t="s">
        <v>149</v>
      </c>
      <c r="H440" s="224">
        <v>1</v>
      </c>
      <c r="I440" s="225"/>
      <c r="J440" s="226">
        <f>ROUND(I440*H440,2)</f>
        <v>0</v>
      </c>
      <c r="K440" s="222" t="s">
        <v>150</v>
      </c>
      <c r="L440" s="71"/>
      <c r="M440" s="227" t="s">
        <v>21</v>
      </c>
      <c r="N440" s="228" t="s">
        <v>43</v>
      </c>
      <c r="O440" s="46"/>
      <c r="P440" s="229">
        <f>O440*H440</f>
        <v>0</v>
      </c>
      <c r="Q440" s="229">
        <v>0</v>
      </c>
      <c r="R440" s="229">
        <f>Q440*H440</f>
        <v>0</v>
      </c>
      <c r="S440" s="229">
        <v>0.028000000000000001</v>
      </c>
      <c r="T440" s="230">
        <f>S440*H440</f>
        <v>0.028000000000000001</v>
      </c>
      <c r="AR440" s="23" t="s">
        <v>239</v>
      </c>
      <c r="AT440" s="23" t="s">
        <v>146</v>
      </c>
      <c r="AU440" s="23" t="s">
        <v>82</v>
      </c>
      <c r="AY440" s="23" t="s">
        <v>143</v>
      </c>
      <c r="BE440" s="231">
        <f>IF(N440="základní",J440,0)</f>
        <v>0</v>
      </c>
      <c r="BF440" s="231">
        <f>IF(N440="snížená",J440,0)</f>
        <v>0</v>
      </c>
      <c r="BG440" s="231">
        <f>IF(N440="zákl. přenesená",J440,0)</f>
        <v>0</v>
      </c>
      <c r="BH440" s="231">
        <f>IF(N440="sníž. přenesená",J440,0)</f>
        <v>0</v>
      </c>
      <c r="BI440" s="231">
        <f>IF(N440="nulová",J440,0)</f>
        <v>0</v>
      </c>
      <c r="BJ440" s="23" t="s">
        <v>80</v>
      </c>
      <c r="BK440" s="231">
        <f>ROUND(I440*H440,2)</f>
        <v>0</v>
      </c>
      <c r="BL440" s="23" t="s">
        <v>239</v>
      </c>
      <c r="BM440" s="23" t="s">
        <v>604</v>
      </c>
    </row>
    <row r="441" s="1" customFormat="1">
      <c r="B441" s="45"/>
      <c r="C441" s="73"/>
      <c r="D441" s="232" t="s">
        <v>153</v>
      </c>
      <c r="E441" s="73"/>
      <c r="F441" s="233" t="s">
        <v>600</v>
      </c>
      <c r="G441" s="73"/>
      <c r="H441" s="73"/>
      <c r="I441" s="190"/>
      <c r="J441" s="73"/>
      <c r="K441" s="73"/>
      <c r="L441" s="71"/>
      <c r="M441" s="234"/>
      <c r="N441" s="46"/>
      <c r="O441" s="46"/>
      <c r="P441" s="46"/>
      <c r="Q441" s="46"/>
      <c r="R441" s="46"/>
      <c r="S441" s="46"/>
      <c r="T441" s="94"/>
      <c r="AT441" s="23" t="s">
        <v>153</v>
      </c>
      <c r="AU441" s="23" t="s">
        <v>82</v>
      </c>
    </row>
    <row r="442" s="11" customFormat="1">
      <c r="B442" s="235"/>
      <c r="C442" s="236"/>
      <c r="D442" s="232" t="s">
        <v>155</v>
      </c>
      <c r="E442" s="237" t="s">
        <v>21</v>
      </c>
      <c r="F442" s="238" t="s">
        <v>605</v>
      </c>
      <c r="G442" s="236"/>
      <c r="H442" s="237" t="s">
        <v>21</v>
      </c>
      <c r="I442" s="239"/>
      <c r="J442" s="236"/>
      <c r="K442" s="236"/>
      <c r="L442" s="240"/>
      <c r="M442" s="241"/>
      <c r="N442" s="242"/>
      <c r="O442" s="242"/>
      <c r="P442" s="242"/>
      <c r="Q442" s="242"/>
      <c r="R442" s="242"/>
      <c r="S442" s="242"/>
      <c r="T442" s="243"/>
      <c r="AT442" s="244" t="s">
        <v>155</v>
      </c>
      <c r="AU442" s="244" t="s">
        <v>82</v>
      </c>
      <c r="AV442" s="11" t="s">
        <v>80</v>
      </c>
      <c r="AW442" s="11" t="s">
        <v>35</v>
      </c>
      <c r="AX442" s="11" t="s">
        <v>72</v>
      </c>
      <c r="AY442" s="244" t="s">
        <v>143</v>
      </c>
    </row>
    <row r="443" s="12" customFormat="1">
      <c r="B443" s="245"/>
      <c r="C443" s="246"/>
      <c r="D443" s="232" t="s">
        <v>155</v>
      </c>
      <c r="E443" s="247" t="s">
        <v>21</v>
      </c>
      <c r="F443" s="248" t="s">
        <v>80</v>
      </c>
      <c r="G443" s="246"/>
      <c r="H443" s="249">
        <v>1</v>
      </c>
      <c r="I443" s="250"/>
      <c r="J443" s="246"/>
      <c r="K443" s="246"/>
      <c r="L443" s="251"/>
      <c r="M443" s="252"/>
      <c r="N443" s="253"/>
      <c r="O443" s="253"/>
      <c r="P443" s="253"/>
      <c r="Q443" s="253"/>
      <c r="R443" s="253"/>
      <c r="S443" s="253"/>
      <c r="T443" s="254"/>
      <c r="AT443" s="255" t="s">
        <v>155</v>
      </c>
      <c r="AU443" s="255" t="s">
        <v>82</v>
      </c>
      <c r="AV443" s="12" t="s">
        <v>82</v>
      </c>
      <c r="AW443" s="12" t="s">
        <v>35</v>
      </c>
      <c r="AX443" s="12" t="s">
        <v>80</v>
      </c>
      <c r="AY443" s="255" t="s">
        <v>143</v>
      </c>
    </row>
    <row r="444" s="10" customFormat="1" ht="29.88" customHeight="1">
      <c r="B444" s="204"/>
      <c r="C444" s="205"/>
      <c r="D444" s="206" t="s">
        <v>71</v>
      </c>
      <c r="E444" s="218" t="s">
        <v>606</v>
      </c>
      <c r="F444" s="218" t="s">
        <v>607</v>
      </c>
      <c r="G444" s="205"/>
      <c r="H444" s="205"/>
      <c r="I444" s="208"/>
      <c r="J444" s="219">
        <f>BK444</f>
        <v>0</v>
      </c>
      <c r="K444" s="205"/>
      <c r="L444" s="210"/>
      <c r="M444" s="211"/>
      <c r="N444" s="212"/>
      <c r="O444" s="212"/>
      <c r="P444" s="213">
        <f>SUM(P445:P508)</f>
        <v>0</v>
      </c>
      <c r="Q444" s="212"/>
      <c r="R444" s="213">
        <f>SUM(R445:R508)</f>
        <v>0.30126969999999997</v>
      </c>
      <c r="S444" s="212"/>
      <c r="T444" s="214">
        <f>SUM(T445:T508)</f>
        <v>9.150875000000001</v>
      </c>
      <c r="AR444" s="215" t="s">
        <v>82</v>
      </c>
      <c r="AT444" s="216" t="s">
        <v>71</v>
      </c>
      <c r="AU444" s="216" t="s">
        <v>80</v>
      </c>
      <c r="AY444" s="215" t="s">
        <v>143</v>
      </c>
      <c r="BK444" s="217">
        <f>SUM(BK445:BK508)</f>
        <v>0</v>
      </c>
    </row>
    <row r="445" s="1" customFormat="1" ht="25.5" customHeight="1">
      <c r="B445" s="45"/>
      <c r="C445" s="220" t="s">
        <v>608</v>
      </c>
      <c r="D445" s="220" t="s">
        <v>146</v>
      </c>
      <c r="E445" s="221" t="s">
        <v>609</v>
      </c>
      <c r="F445" s="222" t="s">
        <v>610</v>
      </c>
      <c r="G445" s="223" t="s">
        <v>419</v>
      </c>
      <c r="H445" s="224">
        <v>4</v>
      </c>
      <c r="I445" s="225"/>
      <c r="J445" s="226">
        <f>ROUND(I445*H445,2)</f>
        <v>0</v>
      </c>
      <c r="K445" s="222" t="s">
        <v>150</v>
      </c>
      <c r="L445" s="71"/>
      <c r="M445" s="227" t="s">
        <v>21</v>
      </c>
      <c r="N445" s="228" t="s">
        <v>43</v>
      </c>
      <c r="O445" s="46"/>
      <c r="P445" s="229">
        <f>O445*H445</f>
        <v>0</v>
      </c>
      <c r="Q445" s="229">
        <v>0.0037399999999999998</v>
      </c>
      <c r="R445" s="229">
        <f>Q445*H445</f>
        <v>0.014959999999999999</v>
      </c>
      <c r="S445" s="229">
        <v>0</v>
      </c>
      <c r="T445" s="230">
        <f>S445*H445</f>
        <v>0</v>
      </c>
      <c r="AR445" s="23" t="s">
        <v>239</v>
      </c>
      <c r="AT445" s="23" t="s">
        <v>146</v>
      </c>
      <c r="AU445" s="23" t="s">
        <v>82</v>
      </c>
      <c r="AY445" s="23" t="s">
        <v>143</v>
      </c>
      <c r="BE445" s="231">
        <f>IF(N445="základní",J445,0)</f>
        <v>0</v>
      </c>
      <c r="BF445" s="231">
        <f>IF(N445="snížená",J445,0)</f>
        <v>0</v>
      </c>
      <c r="BG445" s="231">
        <f>IF(N445="zákl. přenesená",J445,0)</f>
        <v>0</v>
      </c>
      <c r="BH445" s="231">
        <f>IF(N445="sníž. přenesená",J445,0)</f>
        <v>0</v>
      </c>
      <c r="BI445" s="231">
        <f>IF(N445="nulová",J445,0)</f>
        <v>0</v>
      </c>
      <c r="BJ445" s="23" t="s">
        <v>80</v>
      </c>
      <c r="BK445" s="231">
        <f>ROUND(I445*H445,2)</f>
        <v>0</v>
      </c>
      <c r="BL445" s="23" t="s">
        <v>239</v>
      </c>
      <c r="BM445" s="23" t="s">
        <v>611</v>
      </c>
    </row>
    <row r="446" s="11" customFormat="1">
      <c r="B446" s="235"/>
      <c r="C446" s="236"/>
      <c r="D446" s="232" t="s">
        <v>155</v>
      </c>
      <c r="E446" s="237" t="s">
        <v>21</v>
      </c>
      <c r="F446" s="238" t="s">
        <v>261</v>
      </c>
      <c r="G446" s="236"/>
      <c r="H446" s="237" t="s">
        <v>21</v>
      </c>
      <c r="I446" s="239"/>
      <c r="J446" s="236"/>
      <c r="K446" s="236"/>
      <c r="L446" s="240"/>
      <c r="M446" s="241"/>
      <c r="N446" s="242"/>
      <c r="O446" s="242"/>
      <c r="P446" s="242"/>
      <c r="Q446" s="242"/>
      <c r="R446" s="242"/>
      <c r="S446" s="242"/>
      <c r="T446" s="243"/>
      <c r="AT446" s="244" t="s">
        <v>155</v>
      </c>
      <c r="AU446" s="244" t="s">
        <v>82</v>
      </c>
      <c r="AV446" s="11" t="s">
        <v>80</v>
      </c>
      <c r="AW446" s="11" t="s">
        <v>35</v>
      </c>
      <c r="AX446" s="11" t="s">
        <v>72</v>
      </c>
      <c r="AY446" s="244" t="s">
        <v>143</v>
      </c>
    </row>
    <row r="447" s="12" customFormat="1">
      <c r="B447" s="245"/>
      <c r="C447" s="246"/>
      <c r="D447" s="232" t="s">
        <v>155</v>
      </c>
      <c r="E447" s="247" t="s">
        <v>21</v>
      </c>
      <c r="F447" s="248" t="s">
        <v>612</v>
      </c>
      <c r="G447" s="246"/>
      <c r="H447" s="249">
        <v>4</v>
      </c>
      <c r="I447" s="250"/>
      <c r="J447" s="246"/>
      <c r="K447" s="246"/>
      <c r="L447" s="251"/>
      <c r="M447" s="252"/>
      <c r="N447" s="253"/>
      <c r="O447" s="253"/>
      <c r="P447" s="253"/>
      <c r="Q447" s="253"/>
      <c r="R447" s="253"/>
      <c r="S447" s="253"/>
      <c r="T447" s="254"/>
      <c r="AT447" s="255" t="s">
        <v>155</v>
      </c>
      <c r="AU447" s="255" t="s">
        <v>82</v>
      </c>
      <c r="AV447" s="12" t="s">
        <v>82</v>
      </c>
      <c r="AW447" s="12" t="s">
        <v>35</v>
      </c>
      <c r="AX447" s="12" t="s">
        <v>80</v>
      </c>
      <c r="AY447" s="255" t="s">
        <v>143</v>
      </c>
    </row>
    <row r="448" s="1" customFormat="1" ht="16.5" customHeight="1">
      <c r="B448" s="45"/>
      <c r="C448" s="267" t="s">
        <v>613</v>
      </c>
      <c r="D448" s="267" t="s">
        <v>235</v>
      </c>
      <c r="E448" s="268" t="s">
        <v>614</v>
      </c>
      <c r="F448" s="269" t="s">
        <v>615</v>
      </c>
      <c r="G448" s="270" t="s">
        <v>162</v>
      </c>
      <c r="H448" s="271">
        <v>0.59999999999999998</v>
      </c>
      <c r="I448" s="272"/>
      <c r="J448" s="273">
        <f>ROUND(I448*H448,2)</f>
        <v>0</v>
      </c>
      <c r="K448" s="269" t="s">
        <v>150</v>
      </c>
      <c r="L448" s="274"/>
      <c r="M448" s="275" t="s">
        <v>21</v>
      </c>
      <c r="N448" s="276" t="s">
        <v>43</v>
      </c>
      <c r="O448" s="46"/>
      <c r="P448" s="229">
        <f>O448*H448</f>
        <v>0</v>
      </c>
      <c r="Q448" s="229">
        <v>0.017999999999999999</v>
      </c>
      <c r="R448" s="229">
        <f>Q448*H448</f>
        <v>0.010799999999999999</v>
      </c>
      <c r="S448" s="229">
        <v>0</v>
      </c>
      <c r="T448" s="230">
        <f>S448*H448</f>
        <v>0</v>
      </c>
      <c r="AR448" s="23" t="s">
        <v>338</v>
      </c>
      <c r="AT448" s="23" t="s">
        <v>235</v>
      </c>
      <c r="AU448" s="23" t="s">
        <v>82</v>
      </c>
      <c r="AY448" s="23" t="s">
        <v>143</v>
      </c>
      <c r="BE448" s="231">
        <f>IF(N448="základní",J448,0)</f>
        <v>0</v>
      </c>
      <c r="BF448" s="231">
        <f>IF(N448="snížená",J448,0)</f>
        <v>0</v>
      </c>
      <c r="BG448" s="231">
        <f>IF(N448="zákl. přenesená",J448,0)</f>
        <v>0</v>
      </c>
      <c r="BH448" s="231">
        <f>IF(N448="sníž. přenesená",J448,0)</f>
        <v>0</v>
      </c>
      <c r="BI448" s="231">
        <f>IF(N448="nulová",J448,0)</f>
        <v>0</v>
      </c>
      <c r="BJ448" s="23" t="s">
        <v>80</v>
      </c>
      <c r="BK448" s="231">
        <f>ROUND(I448*H448,2)</f>
        <v>0</v>
      </c>
      <c r="BL448" s="23" t="s">
        <v>239</v>
      </c>
      <c r="BM448" s="23" t="s">
        <v>616</v>
      </c>
    </row>
    <row r="449" s="11" customFormat="1">
      <c r="B449" s="235"/>
      <c r="C449" s="236"/>
      <c r="D449" s="232" t="s">
        <v>155</v>
      </c>
      <c r="E449" s="237" t="s">
        <v>21</v>
      </c>
      <c r="F449" s="238" t="s">
        <v>261</v>
      </c>
      <c r="G449" s="236"/>
      <c r="H449" s="237" t="s">
        <v>21</v>
      </c>
      <c r="I449" s="239"/>
      <c r="J449" s="236"/>
      <c r="K449" s="236"/>
      <c r="L449" s="240"/>
      <c r="M449" s="241"/>
      <c r="N449" s="242"/>
      <c r="O449" s="242"/>
      <c r="P449" s="242"/>
      <c r="Q449" s="242"/>
      <c r="R449" s="242"/>
      <c r="S449" s="242"/>
      <c r="T449" s="243"/>
      <c r="AT449" s="244" t="s">
        <v>155</v>
      </c>
      <c r="AU449" s="244" t="s">
        <v>82</v>
      </c>
      <c r="AV449" s="11" t="s">
        <v>80</v>
      </c>
      <c r="AW449" s="11" t="s">
        <v>35</v>
      </c>
      <c r="AX449" s="11" t="s">
        <v>72</v>
      </c>
      <c r="AY449" s="244" t="s">
        <v>143</v>
      </c>
    </row>
    <row r="450" s="12" customFormat="1">
      <c r="B450" s="245"/>
      <c r="C450" s="246"/>
      <c r="D450" s="232" t="s">
        <v>155</v>
      </c>
      <c r="E450" s="247" t="s">
        <v>21</v>
      </c>
      <c r="F450" s="248" t="s">
        <v>617</v>
      </c>
      <c r="G450" s="246"/>
      <c r="H450" s="249">
        <v>0.59999999999999998</v>
      </c>
      <c r="I450" s="250"/>
      <c r="J450" s="246"/>
      <c r="K450" s="246"/>
      <c r="L450" s="251"/>
      <c r="M450" s="252"/>
      <c r="N450" s="253"/>
      <c r="O450" s="253"/>
      <c r="P450" s="253"/>
      <c r="Q450" s="253"/>
      <c r="R450" s="253"/>
      <c r="S450" s="253"/>
      <c r="T450" s="254"/>
      <c r="AT450" s="255" t="s">
        <v>155</v>
      </c>
      <c r="AU450" s="255" t="s">
        <v>82</v>
      </c>
      <c r="AV450" s="12" t="s">
        <v>82</v>
      </c>
      <c r="AW450" s="12" t="s">
        <v>35</v>
      </c>
      <c r="AX450" s="12" t="s">
        <v>80</v>
      </c>
      <c r="AY450" s="255" t="s">
        <v>143</v>
      </c>
    </row>
    <row r="451" s="1" customFormat="1" ht="16.5" customHeight="1">
      <c r="B451" s="45"/>
      <c r="C451" s="220" t="s">
        <v>618</v>
      </c>
      <c r="D451" s="220" t="s">
        <v>146</v>
      </c>
      <c r="E451" s="221" t="s">
        <v>619</v>
      </c>
      <c r="F451" s="222" t="s">
        <v>620</v>
      </c>
      <c r="G451" s="223" t="s">
        <v>162</v>
      </c>
      <c r="H451" s="224">
        <v>7.1699999999999999</v>
      </c>
      <c r="I451" s="225"/>
      <c r="J451" s="226">
        <f>ROUND(I451*H451,2)</f>
        <v>0</v>
      </c>
      <c r="K451" s="222" t="s">
        <v>150</v>
      </c>
      <c r="L451" s="71"/>
      <c r="M451" s="227" t="s">
        <v>21</v>
      </c>
      <c r="N451" s="228" t="s">
        <v>43</v>
      </c>
      <c r="O451" s="46"/>
      <c r="P451" s="229">
        <f>O451*H451</f>
        <v>0</v>
      </c>
      <c r="Q451" s="229">
        <v>0</v>
      </c>
      <c r="R451" s="229">
        <f>Q451*H451</f>
        <v>0</v>
      </c>
      <c r="S451" s="229">
        <v>0.13950000000000001</v>
      </c>
      <c r="T451" s="230">
        <f>S451*H451</f>
        <v>1.0002150000000001</v>
      </c>
      <c r="AR451" s="23" t="s">
        <v>239</v>
      </c>
      <c r="AT451" s="23" t="s">
        <v>146</v>
      </c>
      <c r="AU451" s="23" t="s">
        <v>82</v>
      </c>
      <c r="AY451" s="23" t="s">
        <v>143</v>
      </c>
      <c r="BE451" s="231">
        <f>IF(N451="základní",J451,0)</f>
        <v>0</v>
      </c>
      <c r="BF451" s="231">
        <f>IF(N451="snížená",J451,0)</f>
        <v>0</v>
      </c>
      <c r="BG451" s="231">
        <f>IF(N451="zákl. přenesená",J451,0)</f>
        <v>0</v>
      </c>
      <c r="BH451" s="231">
        <f>IF(N451="sníž. přenesená",J451,0)</f>
        <v>0</v>
      </c>
      <c r="BI451" s="231">
        <f>IF(N451="nulová",J451,0)</f>
        <v>0</v>
      </c>
      <c r="BJ451" s="23" t="s">
        <v>80</v>
      </c>
      <c r="BK451" s="231">
        <f>ROUND(I451*H451,2)</f>
        <v>0</v>
      </c>
      <c r="BL451" s="23" t="s">
        <v>239</v>
      </c>
      <c r="BM451" s="23" t="s">
        <v>621</v>
      </c>
    </row>
    <row r="452" s="11" customFormat="1">
      <c r="B452" s="235"/>
      <c r="C452" s="236"/>
      <c r="D452" s="232" t="s">
        <v>155</v>
      </c>
      <c r="E452" s="237" t="s">
        <v>21</v>
      </c>
      <c r="F452" s="238" t="s">
        <v>622</v>
      </c>
      <c r="G452" s="236"/>
      <c r="H452" s="237" t="s">
        <v>21</v>
      </c>
      <c r="I452" s="239"/>
      <c r="J452" s="236"/>
      <c r="K452" s="236"/>
      <c r="L452" s="240"/>
      <c r="M452" s="241"/>
      <c r="N452" s="242"/>
      <c r="O452" s="242"/>
      <c r="P452" s="242"/>
      <c r="Q452" s="242"/>
      <c r="R452" s="242"/>
      <c r="S452" s="242"/>
      <c r="T452" s="243"/>
      <c r="AT452" s="244" t="s">
        <v>155</v>
      </c>
      <c r="AU452" s="244" t="s">
        <v>82</v>
      </c>
      <c r="AV452" s="11" t="s">
        <v>80</v>
      </c>
      <c r="AW452" s="11" t="s">
        <v>35</v>
      </c>
      <c r="AX452" s="11" t="s">
        <v>72</v>
      </c>
      <c r="AY452" s="244" t="s">
        <v>143</v>
      </c>
    </row>
    <row r="453" s="12" customFormat="1">
      <c r="B453" s="245"/>
      <c r="C453" s="246"/>
      <c r="D453" s="232" t="s">
        <v>155</v>
      </c>
      <c r="E453" s="247" t="s">
        <v>21</v>
      </c>
      <c r="F453" s="248" t="s">
        <v>321</v>
      </c>
      <c r="G453" s="246"/>
      <c r="H453" s="249">
        <v>7.1699999999999999</v>
      </c>
      <c r="I453" s="250"/>
      <c r="J453" s="246"/>
      <c r="K453" s="246"/>
      <c r="L453" s="251"/>
      <c r="M453" s="252"/>
      <c r="N453" s="253"/>
      <c r="O453" s="253"/>
      <c r="P453" s="253"/>
      <c r="Q453" s="253"/>
      <c r="R453" s="253"/>
      <c r="S453" s="253"/>
      <c r="T453" s="254"/>
      <c r="AT453" s="255" t="s">
        <v>155</v>
      </c>
      <c r="AU453" s="255" t="s">
        <v>82</v>
      </c>
      <c r="AV453" s="12" t="s">
        <v>82</v>
      </c>
      <c r="AW453" s="12" t="s">
        <v>35</v>
      </c>
      <c r="AX453" s="12" t="s">
        <v>80</v>
      </c>
      <c r="AY453" s="255" t="s">
        <v>143</v>
      </c>
    </row>
    <row r="454" s="1" customFormat="1" ht="25.5" customHeight="1">
      <c r="B454" s="45"/>
      <c r="C454" s="220" t="s">
        <v>623</v>
      </c>
      <c r="D454" s="220" t="s">
        <v>146</v>
      </c>
      <c r="E454" s="221" t="s">
        <v>624</v>
      </c>
      <c r="F454" s="222" t="s">
        <v>625</v>
      </c>
      <c r="G454" s="223" t="s">
        <v>162</v>
      </c>
      <c r="H454" s="224">
        <v>98</v>
      </c>
      <c r="I454" s="225"/>
      <c r="J454" s="226">
        <f>ROUND(I454*H454,2)</f>
        <v>0</v>
      </c>
      <c r="K454" s="222" t="s">
        <v>150</v>
      </c>
      <c r="L454" s="71"/>
      <c r="M454" s="227" t="s">
        <v>21</v>
      </c>
      <c r="N454" s="228" t="s">
        <v>43</v>
      </c>
      <c r="O454" s="46"/>
      <c r="P454" s="229">
        <f>O454*H454</f>
        <v>0</v>
      </c>
      <c r="Q454" s="229">
        <v>0</v>
      </c>
      <c r="R454" s="229">
        <f>Q454*H454</f>
        <v>0</v>
      </c>
      <c r="S454" s="229">
        <v>0.083169999999999994</v>
      </c>
      <c r="T454" s="230">
        <f>S454*H454</f>
        <v>8.1506600000000002</v>
      </c>
      <c r="AR454" s="23" t="s">
        <v>239</v>
      </c>
      <c r="AT454" s="23" t="s">
        <v>146</v>
      </c>
      <c r="AU454" s="23" t="s">
        <v>82</v>
      </c>
      <c r="AY454" s="23" t="s">
        <v>143</v>
      </c>
      <c r="BE454" s="231">
        <f>IF(N454="základní",J454,0)</f>
        <v>0</v>
      </c>
      <c r="BF454" s="231">
        <f>IF(N454="snížená",J454,0)</f>
        <v>0</v>
      </c>
      <c r="BG454" s="231">
        <f>IF(N454="zákl. přenesená",J454,0)</f>
        <v>0</v>
      </c>
      <c r="BH454" s="231">
        <f>IF(N454="sníž. přenesená",J454,0)</f>
        <v>0</v>
      </c>
      <c r="BI454" s="231">
        <f>IF(N454="nulová",J454,0)</f>
        <v>0</v>
      </c>
      <c r="BJ454" s="23" t="s">
        <v>80</v>
      </c>
      <c r="BK454" s="231">
        <f>ROUND(I454*H454,2)</f>
        <v>0</v>
      </c>
      <c r="BL454" s="23" t="s">
        <v>239</v>
      </c>
      <c r="BM454" s="23" t="s">
        <v>626</v>
      </c>
    </row>
    <row r="455" s="11" customFormat="1">
      <c r="B455" s="235"/>
      <c r="C455" s="236"/>
      <c r="D455" s="232" t="s">
        <v>155</v>
      </c>
      <c r="E455" s="237" t="s">
        <v>21</v>
      </c>
      <c r="F455" s="238" t="s">
        <v>627</v>
      </c>
      <c r="G455" s="236"/>
      <c r="H455" s="237" t="s">
        <v>21</v>
      </c>
      <c r="I455" s="239"/>
      <c r="J455" s="236"/>
      <c r="K455" s="236"/>
      <c r="L455" s="240"/>
      <c r="M455" s="241"/>
      <c r="N455" s="242"/>
      <c r="O455" s="242"/>
      <c r="P455" s="242"/>
      <c r="Q455" s="242"/>
      <c r="R455" s="242"/>
      <c r="S455" s="242"/>
      <c r="T455" s="243"/>
      <c r="AT455" s="244" t="s">
        <v>155</v>
      </c>
      <c r="AU455" s="244" t="s">
        <v>82</v>
      </c>
      <c r="AV455" s="11" t="s">
        <v>80</v>
      </c>
      <c r="AW455" s="11" t="s">
        <v>35</v>
      </c>
      <c r="AX455" s="11" t="s">
        <v>72</v>
      </c>
      <c r="AY455" s="244" t="s">
        <v>143</v>
      </c>
    </row>
    <row r="456" s="12" customFormat="1">
      <c r="B456" s="245"/>
      <c r="C456" s="246"/>
      <c r="D456" s="232" t="s">
        <v>155</v>
      </c>
      <c r="E456" s="247" t="s">
        <v>21</v>
      </c>
      <c r="F456" s="248" t="s">
        <v>308</v>
      </c>
      <c r="G456" s="246"/>
      <c r="H456" s="249">
        <v>98</v>
      </c>
      <c r="I456" s="250"/>
      <c r="J456" s="246"/>
      <c r="K456" s="246"/>
      <c r="L456" s="251"/>
      <c r="M456" s="252"/>
      <c r="N456" s="253"/>
      <c r="O456" s="253"/>
      <c r="P456" s="253"/>
      <c r="Q456" s="253"/>
      <c r="R456" s="253"/>
      <c r="S456" s="253"/>
      <c r="T456" s="254"/>
      <c r="AT456" s="255" t="s">
        <v>155</v>
      </c>
      <c r="AU456" s="255" t="s">
        <v>82</v>
      </c>
      <c r="AV456" s="12" t="s">
        <v>82</v>
      </c>
      <c r="AW456" s="12" t="s">
        <v>35</v>
      </c>
      <c r="AX456" s="12" t="s">
        <v>80</v>
      </c>
      <c r="AY456" s="255" t="s">
        <v>143</v>
      </c>
    </row>
    <row r="457" s="1" customFormat="1" ht="25.5" customHeight="1">
      <c r="B457" s="45"/>
      <c r="C457" s="220" t="s">
        <v>628</v>
      </c>
      <c r="D457" s="220" t="s">
        <v>146</v>
      </c>
      <c r="E457" s="221" t="s">
        <v>629</v>
      </c>
      <c r="F457" s="222" t="s">
        <v>630</v>
      </c>
      <c r="G457" s="223" t="s">
        <v>162</v>
      </c>
      <c r="H457" s="224">
        <v>6.5499999999999998</v>
      </c>
      <c r="I457" s="225"/>
      <c r="J457" s="226">
        <f>ROUND(I457*H457,2)</f>
        <v>0</v>
      </c>
      <c r="K457" s="222" t="s">
        <v>150</v>
      </c>
      <c r="L457" s="71"/>
      <c r="M457" s="227" t="s">
        <v>21</v>
      </c>
      <c r="N457" s="228" t="s">
        <v>43</v>
      </c>
      <c r="O457" s="46"/>
      <c r="P457" s="229">
        <f>O457*H457</f>
        <v>0</v>
      </c>
      <c r="Q457" s="229">
        <v>0.0036700000000000001</v>
      </c>
      <c r="R457" s="229">
        <f>Q457*H457</f>
        <v>0.024038500000000001</v>
      </c>
      <c r="S457" s="229">
        <v>0</v>
      </c>
      <c r="T457" s="230">
        <f>S457*H457</f>
        <v>0</v>
      </c>
      <c r="AR457" s="23" t="s">
        <v>239</v>
      </c>
      <c r="AT457" s="23" t="s">
        <v>146</v>
      </c>
      <c r="AU457" s="23" t="s">
        <v>82</v>
      </c>
      <c r="AY457" s="23" t="s">
        <v>143</v>
      </c>
      <c r="BE457" s="231">
        <f>IF(N457="základní",J457,0)</f>
        <v>0</v>
      </c>
      <c r="BF457" s="231">
        <f>IF(N457="snížená",J457,0)</f>
        <v>0</v>
      </c>
      <c r="BG457" s="231">
        <f>IF(N457="zákl. přenesená",J457,0)</f>
        <v>0</v>
      </c>
      <c r="BH457" s="231">
        <f>IF(N457="sníž. přenesená",J457,0)</f>
        <v>0</v>
      </c>
      <c r="BI457" s="231">
        <f>IF(N457="nulová",J457,0)</f>
        <v>0</v>
      </c>
      <c r="BJ457" s="23" t="s">
        <v>80</v>
      </c>
      <c r="BK457" s="231">
        <f>ROUND(I457*H457,2)</f>
        <v>0</v>
      </c>
      <c r="BL457" s="23" t="s">
        <v>239</v>
      </c>
      <c r="BM457" s="23" t="s">
        <v>631</v>
      </c>
    </row>
    <row r="458" s="11" customFormat="1">
      <c r="B458" s="235"/>
      <c r="C458" s="236"/>
      <c r="D458" s="232" t="s">
        <v>155</v>
      </c>
      <c r="E458" s="237" t="s">
        <v>21</v>
      </c>
      <c r="F458" s="238" t="s">
        <v>261</v>
      </c>
      <c r="G458" s="236"/>
      <c r="H458" s="237" t="s">
        <v>21</v>
      </c>
      <c r="I458" s="239"/>
      <c r="J458" s="236"/>
      <c r="K458" s="236"/>
      <c r="L458" s="240"/>
      <c r="M458" s="241"/>
      <c r="N458" s="242"/>
      <c r="O458" s="242"/>
      <c r="P458" s="242"/>
      <c r="Q458" s="242"/>
      <c r="R458" s="242"/>
      <c r="S458" s="242"/>
      <c r="T458" s="243"/>
      <c r="AT458" s="244" t="s">
        <v>155</v>
      </c>
      <c r="AU458" s="244" t="s">
        <v>82</v>
      </c>
      <c r="AV458" s="11" t="s">
        <v>80</v>
      </c>
      <c r="AW458" s="11" t="s">
        <v>35</v>
      </c>
      <c r="AX458" s="11" t="s">
        <v>72</v>
      </c>
      <c r="AY458" s="244" t="s">
        <v>143</v>
      </c>
    </row>
    <row r="459" s="12" customFormat="1">
      <c r="B459" s="245"/>
      <c r="C459" s="246"/>
      <c r="D459" s="232" t="s">
        <v>155</v>
      </c>
      <c r="E459" s="247" t="s">
        <v>21</v>
      </c>
      <c r="F459" s="248" t="s">
        <v>632</v>
      </c>
      <c r="G459" s="246"/>
      <c r="H459" s="249">
        <v>6.5499999999999998</v>
      </c>
      <c r="I459" s="250"/>
      <c r="J459" s="246"/>
      <c r="K459" s="246"/>
      <c r="L459" s="251"/>
      <c r="M459" s="252"/>
      <c r="N459" s="253"/>
      <c r="O459" s="253"/>
      <c r="P459" s="253"/>
      <c r="Q459" s="253"/>
      <c r="R459" s="253"/>
      <c r="S459" s="253"/>
      <c r="T459" s="254"/>
      <c r="AT459" s="255" t="s">
        <v>155</v>
      </c>
      <c r="AU459" s="255" t="s">
        <v>82</v>
      </c>
      <c r="AV459" s="12" t="s">
        <v>82</v>
      </c>
      <c r="AW459" s="12" t="s">
        <v>35</v>
      </c>
      <c r="AX459" s="12" t="s">
        <v>80</v>
      </c>
      <c r="AY459" s="255" t="s">
        <v>143</v>
      </c>
    </row>
    <row r="460" s="1" customFormat="1" ht="16.5" customHeight="1">
      <c r="B460" s="45"/>
      <c r="C460" s="267" t="s">
        <v>633</v>
      </c>
      <c r="D460" s="267" t="s">
        <v>235</v>
      </c>
      <c r="E460" s="268" t="s">
        <v>614</v>
      </c>
      <c r="F460" s="269" t="s">
        <v>615</v>
      </c>
      <c r="G460" s="270" t="s">
        <v>162</v>
      </c>
      <c r="H460" s="271">
        <v>7.2050000000000001</v>
      </c>
      <c r="I460" s="272"/>
      <c r="J460" s="273">
        <f>ROUND(I460*H460,2)</f>
        <v>0</v>
      </c>
      <c r="K460" s="269" t="s">
        <v>150</v>
      </c>
      <c r="L460" s="274"/>
      <c r="M460" s="275" t="s">
        <v>21</v>
      </c>
      <c r="N460" s="276" t="s">
        <v>43</v>
      </c>
      <c r="O460" s="46"/>
      <c r="P460" s="229">
        <f>O460*H460</f>
        <v>0</v>
      </c>
      <c r="Q460" s="229">
        <v>0.017999999999999999</v>
      </c>
      <c r="R460" s="229">
        <f>Q460*H460</f>
        <v>0.12969</v>
      </c>
      <c r="S460" s="229">
        <v>0</v>
      </c>
      <c r="T460" s="230">
        <f>S460*H460</f>
        <v>0</v>
      </c>
      <c r="AR460" s="23" t="s">
        <v>338</v>
      </c>
      <c r="AT460" s="23" t="s">
        <v>235</v>
      </c>
      <c r="AU460" s="23" t="s">
        <v>82</v>
      </c>
      <c r="AY460" s="23" t="s">
        <v>143</v>
      </c>
      <c r="BE460" s="231">
        <f>IF(N460="základní",J460,0)</f>
        <v>0</v>
      </c>
      <c r="BF460" s="231">
        <f>IF(N460="snížená",J460,0)</f>
        <v>0</v>
      </c>
      <c r="BG460" s="231">
        <f>IF(N460="zákl. přenesená",J460,0)</f>
        <v>0</v>
      </c>
      <c r="BH460" s="231">
        <f>IF(N460="sníž. přenesená",J460,0)</f>
        <v>0</v>
      </c>
      <c r="BI460" s="231">
        <f>IF(N460="nulová",J460,0)</f>
        <v>0</v>
      </c>
      <c r="BJ460" s="23" t="s">
        <v>80</v>
      </c>
      <c r="BK460" s="231">
        <f>ROUND(I460*H460,2)</f>
        <v>0</v>
      </c>
      <c r="BL460" s="23" t="s">
        <v>239</v>
      </c>
      <c r="BM460" s="23" t="s">
        <v>634</v>
      </c>
    </row>
    <row r="461" s="11" customFormat="1">
      <c r="B461" s="235"/>
      <c r="C461" s="236"/>
      <c r="D461" s="232" t="s">
        <v>155</v>
      </c>
      <c r="E461" s="237" t="s">
        <v>21</v>
      </c>
      <c r="F461" s="238" t="s">
        <v>261</v>
      </c>
      <c r="G461" s="236"/>
      <c r="H461" s="237" t="s">
        <v>21</v>
      </c>
      <c r="I461" s="239"/>
      <c r="J461" s="236"/>
      <c r="K461" s="236"/>
      <c r="L461" s="240"/>
      <c r="M461" s="241"/>
      <c r="N461" s="242"/>
      <c r="O461" s="242"/>
      <c r="P461" s="242"/>
      <c r="Q461" s="242"/>
      <c r="R461" s="242"/>
      <c r="S461" s="242"/>
      <c r="T461" s="243"/>
      <c r="AT461" s="244" t="s">
        <v>155</v>
      </c>
      <c r="AU461" s="244" t="s">
        <v>82</v>
      </c>
      <c r="AV461" s="11" t="s">
        <v>80</v>
      </c>
      <c r="AW461" s="11" t="s">
        <v>35</v>
      </c>
      <c r="AX461" s="11" t="s">
        <v>72</v>
      </c>
      <c r="AY461" s="244" t="s">
        <v>143</v>
      </c>
    </row>
    <row r="462" s="12" customFormat="1">
      <c r="B462" s="245"/>
      <c r="C462" s="246"/>
      <c r="D462" s="232" t="s">
        <v>155</v>
      </c>
      <c r="E462" s="247" t="s">
        <v>21</v>
      </c>
      <c r="F462" s="248" t="s">
        <v>632</v>
      </c>
      <c r="G462" s="246"/>
      <c r="H462" s="249">
        <v>6.5499999999999998</v>
      </c>
      <c r="I462" s="250"/>
      <c r="J462" s="246"/>
      <c r="K462" s="246"/>
      <c r="L462" s="251"/>
      <c r="M462" s="252"/>
      <c r="N462" s="253"/>
      <c r="O462" s="253"/>
      <c r="P462" s="253"/>
      <c r="Q462" s="253"/>
      <c r="R462" s="253"/>
      <c r="S462" s="253"/>
      <c r="T462" s="254"/>
      <c r="AT462" s="255" t="s">
        <v>155</v>
      </c>
      <c r="AU462" s="255" t="s">
        <v>82</v>
      </c>
      <c r="AV462" s="12" t="s">
        <v>82</v>
      </c>
      <c r="AW462" s="12" t="s">
        <v>35</v>
      </c>
      <c r="AX462" s="12" t="s">
        <v>80</v>
      </c>
      <c r="AY462" s="255" t="s">
        <v>143</v>
      </c>
    </row>
    <row r="463" s="12" customFormat="1">
      <c r="B463" s="245"/>
      <c r="C463" s="246"/>
      <c r="D463" s="232" t="s">
        <v>155</v>
      </c>
      <c r="E463" s="246"/>
      <c r="F463" s="248" t="s">
        <v>635</v>
      </c>
      <c r="G463" s="246"/>
      <c r="H463" s="249">
        <v>7.2050000000000001</v>
      </c>
      <c r="I463" s="250"/>
      <c r="J463" s="246"/>
      <c r="K463" s="246"/>
      <c r="L463" s="251"/>
      <c r="M463" s="252"/>
      <c r="N463" s="253"/>
      <c r="O463" s="253"/>
      <c r="P463" s="253"/>
      <c r="Q463" s="253"/>
      <c r="R463" s="253"/>
      <c r="S463" s="253"/>
      <c r="T463" s="254"/>
      <c r="AT463" s="255" t="s">
        <v>155</v>
      </c>
      <c r="AU463" s="255" t="s">
        <v>82</v>
      </c>
      <c r="AV463" s="12" t="s">
        <v>82</v>
      </c>
      <c r="AW463" s="12" t="s">
        <v>6</v>
      </c>
      <c r="AX463" s="12" t="s">
        <v>80</v>
      </c>
      <c r="AY463" s="255" t="s">
        <v>143</v>
      </c>
    </row>
    <row r="464" s="1" customFormat="1" ht="25.5" customHeight="1">
      <c r="B464" s="45"/>
      <c r="C464" s="220" t="s">
        <v>636</v>
      </c>
      <c r="D464" s="220" t="s">
        <v>146</v>
      </c>
      <c r="E464" s="221" t="s">
        <v>637</v>
      </c>
      <c r="F464" s="222" t="s">
        <v>638</v>
      </c>
      <c r="G464" s="223" t="s">
        <v>162</v>
      </c>
      <c r="H464" s="224">
        <v>6.5499999999999998</v>
      </c>
      <c r="I464" s="225"/>
      <c r="J464" s="226">
        <f>ROUND(I464*H464,2)</f>
        <v>0</v>
      </c>
      <c r="K464" s="222" t="s">
        <v>150</v>
      </c>
      <c r="L464" s="71"/>
      <c r="M464" s="227" t="s">
        <v>21</v>
      </c>
      <c r="N464" s="228" t="s">
        <v>43</v>
      </c>
      <c r="O464" s="46"/>
      <c r="P464" s="229">
        <f>O464*H464</f>
        <v>0</v>
      </c>
      <c r="Q464" s="229">
        <v>0</v>
      </c>
      <c r="R464" s="229">
        <f>Q464*H464</f>
        <v>0</v>
      </c>
      <c r="S464" s="229">
        <v>0</v>
      </c>
      <c r="T464" s="230">
        <f>S464*H464</f>
        <v>0</v>
      </c>
      <c r="AR464" s="23" t="s">
        <v>239</v>
      </c>
      <c r="AT464" s="23" t="s">
        <v>146</v>
      </c>
      <c r="AU464" s="23" t="s">
        <v>82</v>
      </c>
      <c r="AY464" s="23" t="s">
        <v>143</v>
      </c>
      <c r="BE464" s="231">
        <f>IF(N464="základní",J464,0)</f>
        <v>0</v>
      </c>
      <c r="BF464" s="231">
        <f>IF(N464="snížená",J464,0)</f>
        <v>0</v>
      </c>
      <c r="BG464" s="231">
        <f>IF(N464="zákl. přenesená",J464,0)</f>
        <v>0</v>
      </c>
      <c r="BH464" s="231">
        <f>IF(N464="sníž. přenesená",J464,0)</f>
        <v>0</v>
      </c>
      <c r="BI464" s="231">
        <f>IF(N464="nulová",J464,0)</f>
        <v>0</v>
      </c>
      <c r="BJ464" s="23" t="s">
        <v>80</v>
      </c>
      <c r="BK464" s="231">
        <f>ROUND(I464*H464,2)</f>
        <v>0</v>
      </c>
      <c r="BL464" s="23" t="s">
        <v>239</v>
      </c>
      <c r="BM464" s="23" t="s">
        <v>639</v>
      </c>
    </row>
    <row r="465" s="11" customFormat="1">
      <c r="B465" s="235"/>
      <c r="C465" s="236"/>
      <c r="D465" s="232" t="s">
        <v>155</v>
      </c>
      <c r="E465" s="237" t="s">
        <v>21</v>
      </c>
      <c r="F465" s="238" t="s">
        <v>261</v>
      </c>
      <c r="G465" s="236"/>
      <c r="H465" s="237" t="s">
        <v>21</v>
      </c>
      <c r="I465" s="239"/>
      <c r="J465" s="236"/>
      <c r="K465" s="236"/>
      <c r="L465" s="240"/>
      <c r="M465" s="241"/>
      <c r="N465" s="242"/>
      <c r="O465" s="242"/>
      <c r="P465" s="242"/>
      <c r="Q465" s="242"/>
      <c r="R465" s="242"/>
      <c r="S465" s="242"/>
      <c r="T465" s="243"/>
      <c r="AT465" s="244" t="s">
        <v>155</v>
      </c>
      <c r="AU465" s="244" t="s">
        <v>82</v>
      </c>
      <c r="AV465" s="11" t="s">
        <v>80</v>
      </c>
      <c r="AW465" s="11" t="s">
        <v>35</v>
      </c>
      <c r="AX465" s="11" t="s">
        <v>72</v>
      </c>
      <c r="AY465" s="244" t="s">
        <v>143</v>
      </c>
    </row>
    <row r="466" s="12" customFormat="1">
      <c r="B466" s="245"/>
      <c r="C466" s="246"/>
      <c r="D466" s="232" t="s">
        <v>155</v>
      </c>
      <c r="E466" s="247" t="s">
        <v>21</v>
      </c>
      <c r="F466" s="248" t="s">
        <v>632</v>
      </c>
      <c r="G466" s="246"/>
      <c r="H466" s="249">
        <v>6.5499999999999998</v>
      </c>
      <c r="I466" s="250"/>
      <c r="J466" s="246"/>
      <c r="K466" s="246"/>
      <c r="L466" s="251"/>
      <c r="M466" s="252"/>
      <c r="N466" s="253"/>
      <c r="O466" s="253"/>
      <c r="P466" s="253"/>
      <c r="Q466" s="253"/>
      <c r="R466" s="253"/>
      <c r="S466" s="253"/>
      <c r="T466" s="254"/>
      <c r="AT466" s="255" t="s">
        <v>155</v>
      </c>
      <c r="AU466" s="255" t="s">
        <v>82</v>
      </c>
      <c r="AV466" s="12" t="s">
        <v>82</v>
      </c>
      <c r="AW466" s="12" t="s">
        <v>35</v>
      </c>
      <c r="AX466" s="12" t="s">
        <v>80</v>
      </c>
      <c r="AY466" s="255" t="s">
        <v>143</v>
      </c>
    </row>
    <row r="467" s="1" customFormat="1" ht="16.5" customHeight="1">
      <c r="B467" s="45"/>
      <c r="C467" s="220" t="s">
        <v>640</v>
      </c>
      <c r="D467" s="220" t="s">
        <v>146</v>
      </c>
      <c r="E467" s="221" t="s">
        <v>257</v>
      </c>
      <c r="F467" s="222" t="s">
        <v>258</v>
      </c>
      <c r="G467" s="223" t="s">
        <v>162</v>
      </c>
      <c r="H467" s="224">
        <v>13.1</v>
      </c>
      <c r="I467" s="225"/>
      <c r="J467" s="226">
        <f>ROUND(I467*H467,2)</f>
        <v>0</v>
      </c>
      <c r="K467" s="222" t="s">
        <v>150</v>
      </c>
      <c r="L467" s="71"/>
      <c r="M467" s="227" t="s">
        <v>21</v>
      </c>
      <c r="N467" s="228" t="s">
        <v>43</v>
      </c>
      <c r="O467" s="46"/>
      <c r="P467" s="229">
        <f>O467*H467</f>
        <v>0</v>
      </c>
      <c r="Q467" s="229">
        <v>0.00029999999999999997</v>
      </c>
      <c r="R467" s="229">
        <f>Q467*H467</f>
        <v>0.0039299999999999995</v>
      </c>
      <c r="S467" s="229">
        <v>0</v>
      </c>
      <c r="T467" s="230">
        <f>S467*H467</f>
        <v>0</v>
      </c>
      <c r="AR467" s="23" t="s">
        <v>239</v>
      </c>
      <c r="AT467" s="23" t="s">
        <v>146</v>
      </c>
      <c r="AU467" s="23" t="s">
        <v>82</v>
      </c>
      <c r="AY467" s="23" t="s">
        <v>143</v>
      </c>
      <c r="BE467" s="231">
        <f>IF(N467="základní",J467,0)</f>
        <v>0</v>
      </c>
      <c r="BF467" s="231">
        <f>IF(N467="snížená",J467,0)</f>
        <v>0</v>
      </c>
      <c r="BG467" s="231">
        <f>IF(N467="zákl. přenesená",J467,0)</f>
        <v>0</v>
      </c>
      <c r="BH467" s="231">
        <f>IF(N467="sníž. přenesená",J467,0)</f>
        <v>0</v>
      </c>
      <c r="BI467" s="231">
        <f>IF(N467="nulová",J467,0)</f>
        <v>0</v>
      </c>
      <c r="BJ467" s="23" t="s">
        <v>80</v>
      </c>
      <c r="BK467" s="231">
        <f>ROUND(I467*H467,2)</f>
        <v>0</v>
      </c>
      <c r="BL467" s="23" t="s">
        <v>239</v>
      </c>
      <c r="BM467" s="23" t="s">
        <v>641</v>
      </c>
    </row>
    <row r="468" s="1" customFormat="1">
      <c r="B468" s="45"/>
      <c r="C468" s="73"/>
      <c r="D468" s="232" t="s">
        <v>153</v>
      </c>
      <c r="E468" s="73"/>
      <c r="F468" s="233" t="s">
        <v>260</v>
      </c>
      <c r="G468" s="73"/>
      <c r="H468" s="73"/>
      <c r="I468" s="190"/>
      <c r="J468" s="73"/>
      <c r="K468" s="73"/>
      <c r="L468" s="71"/>
      <c r="M468" s="234"/>
      <c r="N468" s="46"/>
      <c r="O468" s="46"/>
      <c r="P468" s="46"/>
      <c r="Q468" s="46"/>
      <c r="R468" s="46"/>
      <c r="S468" s="46"/>
      <c r="T468" s="94"/>
      <c r="AT468" s="23" t="s">
        <v>153</v>
      </c>
      <c r="AU468" s="23" t="s">
        <v>82</v>
      </c>
    </row>
    <row r="469" s="11" customFormat="1">
      <c r="B469" s="235"/>
      <c r="C469" s="236"/>
      <c r="D469" s="232" t="s">
        <v>155</v>
      </c>
      <c r="E469" s="237" t="s">
        <v>21</v>
      </c>
      <c r="F469" s="238" t="s">
        <v>261</v>
      </c>
      <c r="G469" s="236"/>
      <c r="H469" s="237" t="s">
        <v>21</v>
      </c>
      <c r="I469" s="239"/>
      <c r="J469" s="236"/>
      <c r="K469" s="236"/>
      <c r="L469" s="240"/>
      <c r="M469" s="241"/>
      <c r="N469" s="242"/>
      <c r="O469" s="242"/>
      <c r="P469" s="242"/>
      <c r="Q469" s="242"/>
      <c r="R469" s="242"/>
      <c r="S469" s="242"/>
      <c r="T469" s="243"/>
      <c r="AT469" s="244" t="s">
        <v>155</v>
      </c>
      <c r="AU469" s="244" t="s">
        <v>82</v>
      </c>
      <c r="AV469" s="11" t="s">
        <v>80</v>
      </c>
      <c r="AW469" s="11" t="s">
        <v>35</v>
      </c>
      <c r="AX469" s="11" t="s">
        <v>72</v>
      </c>
      <c r="AY469" s="244" t="s">
        <v>143</v>
      </c>
    </row>
    <row r="470" s="12" customFormat="1">
      <c r="B470" s="245"/>
      <c r="C470" s="246"/>
      <c r="D470" s="232" t="s">
        <v>155</v>
      </c>
      <c r="E470" s="247" t="s">
        <v>21</v>
      </c>
      <c r="F470" s="248" t="s">
        <v>632</v>
      </c>
      <c r="G470" s="246"/>
      <c r="H470" s="249">
        <v>6.5499999999999998</v>
      </c>
      <c r="I470" s="250"/>
      <c r="J470" s="246"/>
      <c r="K470" s="246"/>
      <c r="L470" s="251"/>
      <c r="M470" s="252"/>
      <c r="N470" s="253"/>
      <c r="O470" s="253"/>
      <c r="P470" s="253"/>
      <c r="Q470" s="253"/>
      <c r="R470" s="253"/>
      <c r="S470" s="253"/>
      <c r="T470" s="254"/>
      <c r="AT470" s="255" t="s">
        <v>155</v>
      </c>
      <c r="AU470" s="255" t="s">
        <v>82</v>
      </c>
      <c r="AV470" s="12" t="s">
        <v>82</v>
      </c>
      <c r="AW470" s="12" t="s">
        <v>35</v>
      </c>
      <c r="AX470" s="12" t="s">
        <v>72</v>
      </c>
      <c r="AY470" s="255" t="s">
        <v>143</v>
      </c>
    </row>
    <row r="471" s="12" customFormat="1">
      <c r="B471" s="245"/>
      <c r="C471" s="246"/>
      <c r="D471" s="232" t="s">
        <v>155</v>
      </c>
      <c r="E471" s="247" t="s">
        <v>21</v>
      </c>
      <c r="F471" s="248" t="s">
        <v>632</v>
      </c>
      <c r="G471" s="246"/>
      <c r="H471" s="249">
        <v>6.5499999999999998</v>
      </c>
      <c r="I471" s="250"/>
      <c r="J471" s="246"/>
      <c r="K471" s="246"/>
      <c r="L471" s="251"/>
      <c r="M471" s="252"/>
      <c r="N471" s="253"/>
      <c r="O471" s="253"/>
      <c r="P471" s="253"/>
      <c r="Q471" s="253"/>
      <c r="R471" s="253"/>
      <c r="S471" s="253"/>
      <c r="T471" s="254"/>
      <c r="AT471" s="255" t="s">
        <v>155</v>
      </c>
      <c r="AU471" s="255" t="s">
        <v>82</v>
      </c>
      <c r="AV471" s="12" t="s">
        <v>82</v>
      </c>
      <c r="AW471" s="12" t="s">
        <v>35</v>
      </c>
      <c r="AX471" s="12" t="s">
        <v>72</v>
      </c>
      <c r="AY471" s="255" t="s">
        <v>143</v>
      </c>
    </row>
    <row r="472" s="13" customFormat="1">
      <c r="B472" s="256"/>
      <c r="C472" s="257"/>
      <c r="D472" s="232" t="s">
        <v>155</v>
      </c>
      <c r="E472" s="258" t="s">
        <v>21</v>
      </c>
      <c r="F472" s="259" t="s">
        <v>167</v>
      </c>
      <c r="G472" s="257"/>
      <c r="H472" s="260">
        <v>13.1</v>
      </c>
      <c r="I472" s="261"/>
      <c r="J472" s="257"/>
      <c r="K472" s="257"/>
      <c r="L472" s="262"/>
      <c r="M472" s="263"/>
      <c r="N472" s="264"/>
      <c r="O472" s="264"/>
      <c r="P472" s="264"/>
      <c r="Q472" s="264"/>
      <c r="R472" s="264"/>
      <c r="S472" s="264"/>
      <c r="T472" s="265"/>
      <c r="AT472" s="266" t="s">
        <v>155</v>
      </c>
      <c r="AU472" s="266" t="s">
        <v>82</v>
      </c>
      <c r="AV472" s="13" t="s">
        <v>151</v>
      </c>
      <c r="AW472" s="13" t="s">
        <v>35</v>
      </c>
      <c r="AX472" s="13" t="s">
        <v>80</v>
      </c>
      <c r="AY472" s="266" t="s">
        <v>143</v>
      </c>
    </row>
    <row r="473" s="1" customFormat="1" ht="16.5" customHeight="1">
      <c r="B473" s="45"/>
      <c r="C473" s="220" t="s">
        <v>642</v>
      </c>
      <c r="D473" s="220" t="s">
        <v>146</v>
      </c>
      <c r="E473" s="221" t="s">
        <v>643</v>
      </c>
      <c r="F473" s="222" t="s">
        <v>644</v>
      </c>
      <c r="G473" s="223" t="s">
        <v>419</v>
      </c>
      <c r="H473" s="224">
        <v>14.9</v>
      </c>
      <c r="I473" s="225"/>
      <c r="J473" s="226">
        <f>ROUND(I473*H473,2)</f>
        <v>0</v>
      </c>
      <c r="K473" s="222" t="s">
        <v>150</v>
      </c>
      <c r="L473" s="71"/>
      <c r="M473" s="227" t="s">
        <v>21</v>
      </c>
      <c r="N473" s="228" t="s">
        <v>43</v>
      </c>
      <c r="O473" s="46"/>
      <c r="P473" s="229">
        <f>O473*H473</f>
        <v>0</v>
      </c>
      <c r="Q473" s="229">
        <v>3.0000000000000001E-05</v>
      </c>
      <c r="R473" s="229">
        <f>Q473*H473</f>
        <v>0.00044700000000000002</v>
      </c>
      <c r="S473" s="229">
        <v>0</v>
      </c>
      <c r="T473" s="230">
        <f>S473*H473</f>
        <v>0</v>
      </c>
      <c r="AR473" s="23" t="s">
        <v>239</v>
      </c>
      <c r="AT473" s="23" t="s">
        <v>146</v>
      </c>
      <c r="AU473" s="23" t="s">
        <v>82</v>
      </c>
      <c r="AY473" s="23" t="s">
        <v>143</v>
      </c>
      <c r="BE473" s="231">
        <f>IF(N473="základní",J473,0)</f>
        <v>0</v>
      </c>
      <c r="BF473" s="231">
        <f>IF(N473="snížená",J473,0)</f>
        <v>0</v>
      </c>
      <c r="BG473" s="231">
        <f>IF(N473="zákl. přenesená",J473,0)</f>
        <v>0</v>
      </c>
      <c r="BH473" s="231">
        <f>IF(N473="sníž. přenesená",J473,0)</f>
        <v>0</v>
      </c>
      <c r="BI473" s="231">
        <f>IF(N473="nulová",J473,0)</f>
        <v>0</v>
      </c>
      <c r="BJ473" s="23" t="s">
        <v>80</v>
      </c>
      <c r="BK473" s="231">
        <f>ROUND(I473*H473,2)</f>
        <v>0</v>
      </c>
      <c r="BL473" s="23" t="s">
        <v>239</v>
      </c>
      <c r="BM473" s="23" t="s">
        <v>645</v>
      </c>
    </row>
    <row r="474" s="1" customFormat="1">
      <c r="B474" s="45"/>
      <c r="C474" s="73"/>
      <c r="D474" s="232" t="s">
        <v>153</v>
      </c>
      <c r="E474" s="73"/>
      <c r="F474" s="233" t="s">
        <v>260</v>
      </c>
      <c r="G474" s="73"/>
      <c r="H474" s="73"/>
      <c r="I474" s="190"/>
      <c r="J474" s="73"/>
      <c r="K474" s="73"/>
      <c r="L474" s="71"/>
      <c r="M474" s="234"/>
      <c r="N474" s="46"/>
      <c r="O474" s="46"/>
      <c r="P474" s="46"/>
      <c r="Q474" s="46"/>
      <c r="R474" s="46"/>
      <c r="S474" s="46"/>
      <c r="T474" s="94"/>
      <c r="AT474" s="23" t="s">
        <v>153</v>
      </c>
      <c r="AU474" s="23" t="s">
        <v>82</v>
      </c>
    </row>
    <row r="475" s="11" customFormat="1">
      <c r="B475" s="235"/>
      <c r="C475" s="236"/>
      <c r="D475" s="232" t="s">
        <v>155</v>
      </c>
      <c r="E475" s="237" t="s">
        <v>21</v>
      </c>
      <c r="F475" s="238" t="s">
        <v>261</v>
      </c>
      <c r="G475" s="236"/>
      <c r="H475" s="237" t="s">
        <v>21</v>
      </c>
      <c r="I475" s="239"/>
      <c r="J475" s="236"/>
      <c r="K475" s="236"/>
      <c r="L475" s="240"/>
      <c r="M475" s="241"/>
      <c r="N475" s="242"/>
      <c r="O475" s="242"/>
      <c r="P475" s="242"/>
      <c r="Q475" s="242"/>
      <c r="R475" s="242"/>
      <c r="S475" s="242"/>
      <c r="T475" s="243"/>
      <c r="AT475" s="244" t="s">
        <v>155</v>
      </c>
      <c r="AU475" s="244" t="s">
        <v>82</v>
      </c>
      <c r="AV475" s="11" t="s">
        <v>80</v>
      </c>
      <c r="AW475" s="11" t="s">
        <v>35</v>
      </c>
      <c r="AX475" s="11" t="s">
        <v>72</v>
      </c>
      <c r="AY475" s="244" t="s">
        <v>143</v>
      </c>
    </row>
    <row r="476" s="12" customFormat="1">
      <c r="B476" s="245"/>
      <c r="C476" s="246"/>
      <c r="D476" s="232" t="s">
        <v>155</v>
      </c>
      <c r="E476" s="247" t="s">
        <v>21</v>
      </c>
      <c r="F476" s="248" t="s">
        <v>646</v>
      </c>
      <c r="G476" s="246"/>
      <c r="H476" s="249">
        <v>14.9</v>
      </c>
      <c r="I476" s="250"/>
      <c r="J476" s="246"/>
      <c r="K476" s="246"/>
      <c r="L476" s="251"/>
      <c r="M476" s="252"/>
      <c r="N476" s="253"/>
      <c r="O476" s="253"/>
      <c r="P476" s="253"/>
      <c r="Q476" s="253"/>
      <c r="R476" s="253"/>
      <c r="S476" s="253"/>
      <c r="T476" s="254"/>
      <c r="AT476" s="255" t="s">
        <v>155</v>
      </c>
      <c r="AU476" s="255" t="s">
        <v>82</v>
      </c>
      <c r="AV476" s="12" t="s">
        <v>82</v>
      </c>
      <c r="AW476" s="12" t="s">
        <v>35</v>
      </c>
      <c r="AX476" s="12" t="s">
        <v>80</v>
      </c>
      <c r="AY476" s="255" t="s">
        <v>143</v>
      </c>
    </row>
    <row r="477" s="1" customFormat="1" ht="16.5" customHeight="1">
      <c r="B477" s="45"/>
      <c r="C477" s="220" t="s">
        <v>647</v>
      </c>
      <c r="D477" s="220" t="s">
        <v>146</v>
      </c>
      <c r="E477" s="221" t="s">
        <v>648</v>
      </c>
      <c r="F477" s="222" t="s">
        <v>649</v>
      </c>
      <c r="G477" s="223" t="s">
        <v>419</v>
      </c>
      <c r="H477" s="224">
        <v>0.69999999999999996</v>
      </c>
      <c r="I477" s="225"/>
      <c r="J477" s="226">
        <f>ROUND(I477*H477,2)</f>
        <v>0</v>
      </c>
      <c r="K477" s="222" t="s">
        <v>150</v>
      </c>
      <c r="L477" s="71"/>
      <c r="M477" s="227" t="s">
        <v>21</v>
      </c>
      <c r="N477" s="228" t="s">
        <v>43</v>
      </c>
      <c r="O477" s="46"/>
      <c r="P477" s="229">
        <f>O477*H477</f>
        <v>0</v>
      </c>
      <c r="Q477" s="229">
        <v>0</v>
      </c>
      <c r="R477" s="229">
        <f>Q477*H477</f>
        <v>0</v>
      </c>
      <c r="S477" s="229">
        <v>0</v>
      </c>
      <c r="T477" s="230">
        <f>S477*H477</f>
        <v>0</v>
      </c>
      <c r="AR477" s="23" t="s">
        <v>239</v>
      </c>
      <c r="AT477" s="23" t="s">
        <v>146</v>
      </c>
      <c r="AU477" s="23" t="s">
        <v>82</v>
      </c>
      <c r="AY477" s="23" t="s">
        <v>143</v>
      </c>
      <c r="BE477" s="231">
        <f>IF(N477="základní",J477,0)</f>
        <v>0</v>
      </c>
      <c r="BF477" s="231">
        <f>IF(N477="snížená",J477,0)</f>
        <v>0</v>
      </c>
      <c r="BG477" s="231">
        <f>IF(N477="zákl. přenesená",J477,0)</f>
        <v>0</v>
      </c>
      <c r="BH477" s="231">
        <f>IF(N477="sníž. přenesená",J477,0)</f>
        <v>0</v>
      </c>
      <c r="BI477" s="231">
        <f>IF(N477="nulová",J477,0)</f>
        <v>0</v>
      </c>
      <c r="BJ477" s="23" t="s">
        <v>80</v>
      </c>
      <c r="BK477" s="231">
        <f>ROUND(I477*H477,2)</f>
        <v>0</v>
      </c>
      <c r="BL477" s="23" t="s">
        <v>239</v>
      </c>
      <c r="BM477" s="23" t="s">
        <v>650</v>
      </c>
    </row>
    <row r="478" s="1" customFormat="1">
      <c r="B478" s="45"/>
      <c r="C478" s="73"/>
      <c r="D478" s="232" t="s">
        <v>153</v>
      </c>
      <c r="E478" s="73"/>
      <c r="F478" s="233" t="s">
        <v>260</v>
      </c>
      <c r="G478" s="73"/>
      <c r="H478" s="73"/>
      <c r="I478" s="190"/>
      <c r="J478" s="73"/>
      <c r="K478" s="73"/>
      <c r="L478" s="71"/>
      <c r="M478" s="234"/>
      <c r="N478" s="46"/>
      <c r="O478" s="46"/>
      <c r="P478" s="46"/>
      <c r="Q478" s="46"/>
      <c r="R478" s="46"/>
      <c r="S478" s="46"/>
      <c r="T478" s="94"/>
      <c r="AT478" s="23" t="s">
        <v>153</v>
      </c>
      <c r="AU478" s="23" t="s">
        <v>82</v>
      </c>
    </row>
    <row r="479" s="11" customFormat="1">
      <c r="B479" s="235"/>
      <c r="C479" s="236"/>
      <c r="D479" s="232" t="s">
        <v>155</v>
      </c>
      <c r="E479" s="237" t="s">
        <v>21</v>
      </c>
      <c r="F479" s="238" t="s">
        <v>261</v>
      </c>
      <c r="G479" s="236"/>
      <c r="H479" s="237" t="s">
        <v>21</v>
      </c>
      <c r="I479" s="239"/>
      <c r="J479" s="236"/>
      <c r="K479" s="236"/>
      <c r="L479" s="240"/>
      <c r="M479" s="241"/>
      <c r="N479" s="242"/>
      <c r="O479" s="242"/>
      <c r="P479" s="242"/>
      <c r="Q479" s="242"/>
      <c r="R479" s="242"/>
      <c r="S479" s="242"/>
      <c r="T479" s="243"/>
      <c r="AT479" s="244" t="s">
        <v>155</v>
      </c>
      <c r="AU479" s="244" t="s">
        <v>82</v>
      </c>
      <c r="AV479" s="11" t="s">
        <v>80</v>
      </c>
      <c r="AW479" s="11" t="s">
        <v>35</v>
      </c>
      <c r="AX479" s="11" t="s">
        <v>72</v>
      </c>
      <c r="AY479" s="244" t="s">
        <v>143</v>
      </c>
    </row>
    <row r="480" s="12" customFormat="1">
      <c r="B480" s="245"/>
      <c r="C480" s="246"/>
      <c r="D480" s="232" t="s">
        <v>155</v>
      </c>
      <c r="E480" s="247" t="s">
        <v>21</v>
      </c>
      <c r="F480" s="248" t="s">
        <v>651</v>
      </c>
      <c r="G480" s="246"/>
      <c r="H480" s="249">
        <v>0.69999999999999996</v>
      </c>
      <c r="I480" s="250"/>
      <c r="J480" s="246"/>
      <c r="K480" s="246"/>
      <c r="L480" s="251"/>
      <c r="M480" s="252"/>
      <c r="N480" s="253"/>
      <c r="O480" s="253"/>
      <c r="P480" s="253"/>
      <c r="Q480" s="253"/>
      <c r="R480" s="253"/>
      <c r="S480" s="253"/>
      <c r="T480" s="254"/>
      <c r="AT480" s="255" t="s">
        <v>155</v>
      </c>
      <c r="AU480" s="255" t="s">
        <v>82</v>
      </c>
      <c r="AV480" s="12" t="s">
        <v>82</v>
      </c>
      <c r="AW480" s="12" t="s">
        <v>35</v>
      </c>
      <c r="AX480" s="12" t="s">
        <v>80</v>
      </c>
      <c r="AY480" s="255" t="s">
        <v>143</v>
      </c>
    </row>
    <row r="481" s="1" customFormat="1" ht="16.5" customHeight="1">
      <c r="B481" s="45"/>
      <c r="C481" s="267" t="s">
        <v>652</v>
      </c>
      <c r="D481" s="267" t="s">
        <v>235</v>
      </c>
      <c r="E481" s="268" t="s">
        <v>653</v>
      </c>
      <c r="F481" s="269" t="s">
        <v>654</v>
      </c>
      <c r="G481" s="270" t="s">
        <v>419</v>
      </c>
      <c r="H481" s="271">
        <v>0.77000000000000002</v>
      </c>
      <c r="I481" s="272"/>
      <c r="J481" s="273">
        <f>ROUND(I481*H481,2)</f>
        <v>0</v>
      </c>
      <c r="K481" s="269" t="s">
        <v>150</v>
      </c>
      <c r="L481" s="274"/>
      <c r="M481" s="275" t="s">
        <v>21</v>
      </c>
      <c r="N481" s="276" t="s">
        <v>43</v>
      </c>
      <c r="O481" s="46"/>
      <c r="P481" s="229">
        <f>O481*H481</f>
        <v>0</v>
      </c>
      <c r="Q481" s="229">
        <v>5.0000000000000002E-05</v>
      </c>
      <c r="R481" s="229">
        <f>Q481*H481</f>
        <v>3.8500000000000001E-05</v>
      </c>
      <c r="S481" s="229">
        <v>0</v>
      </c>
      <c r="T481" s="230">
        <f>S481*H481</f>
        <v>0</v>
      </c>
      <c r="AR481" s="23" t="s">
        <v>338</v>
      </c>
      <c r="AT481" s="23" t="s">
        <v>235</v>
      </c>
      <c r="AU481" s="23" t="s">
        <v>82</v>
      </c>
      <c r="AY481" s="23" t="s">
        <v>143</v>
      </c>
      <c r="BE481" s="231">
        <f>IF(N481="základní",J481,0)</f>
        <v>0</v>
      </c>
      <c r="BF481" s="231">
        <f>IF(N481="snížená",J481,0)</f>
        <v>0</v>
      </c>
      <c r="BG481" s="231">
        <f>IF(N481="zákl. přenesená",J481,0)</f>
        <v>0</v>
      </c>
      <c r="BH481" s="231">
        <f>IF(N481="sníž. přenesená",J481,0)</f>
        <v>0</v>
      </c>
      <c r="BI481" s="231">
        <f>IF(N481="nulová",J481,0)</f>
        <v>0</v>
      </c>
      <c r="BJ481" s="23" t="s">
        <v>80</v>
      </c>
      <c r="BK481" s="231">
        <f>ROUND(I481*H481,2)</f>
        <v>0</v>
      </c>
      <c r="BL481" s="23" t="s">
        <v>239</v>
      </c>
      <c r="BM481" s="23" t="s">
        <v>655</v>
      </c>
    </row>
    <row r="482" s="11" customFormat="1">
      <c r="B482" s="235"/>
      <c r="C482" s="236"/>
      <c r="D482" s="232" t="s">
        <v>155</v>
      </c>
      <c r="E482" s="237" t="s">
        <v>21</v>
      </c>
      <c r="F482" s="238" t="s">
        <v>261</v>
      </c>
      <c r="G482" s="236"/>
      <c r="H482" s="237" t="s">
        <v>21</v>
      </c>
      <c r="I482" s="239"/>
      <c r="J482" s="236"/>
      <c r="K482" s="236"/>
      <c r="L482" s="240"/>
      <c r="M482" s="241"/>
      <c r="N482" s="242"/>
      <c r="O482" s="242"/>
      <c r="P482" s="242"/>
      <c r="Q482" s="242"/>
      <c r="R482" s="242"/>
      <c r="S482" s="242"/>
      <c r="T482" s="243"/>
      <c r="AT482" s="244" t="s">
        <v>155</v>
      </c>
      <c r="AU482" s="244" t="s">
        <v>82</v>
      </c>
      <c r="AV482" s="11" t="s">
        <v>80</v>
      </c>
      <c r="AW482" s="11" t="s">
        <v>35</v>
      </c>
      <c r="AX482" s="11" t="s">
        <v>72</v>
      </c>
      <c r="AY482" s="244" t="s">
        <v>143</v>
      </c>
    </row>
    <row r="483" s="12" customFormat="1">
      <c r="B483" s="245"/>
      <c r="C483" s="246"/>
      <c r="D483" s="232" t="s">
        <v>155</v>
      </c>
      <c r="E483" s="247" t="s">
        <v>21</v>
      </c>
      <c r="F483" s="248" t="s">
        <v>651</v>
      </c>
      <c r="G483" s="246"/>
      <c r="H483" s="249">
        <v>0.69999999999999996</v>
      </c>
      <c r="I483" s="250"/>
      <c r="J483" s="246"/>
      <c r="K483" s="246"/>
      <c r="L483" s="251"/>
      <c r="M483" s="252"/>
      <c r="N483" s="253"/>
      <c r="O483" s="253"/>
      <c r="P483" s="253"/>
      <c r="Q483" s="253"/>
      <c r="R483" s="253"/>
      <c r="S483" s="253"/>
      <c r="T483" s="254"/>
      <c r="AT483" s="255" t="s">
        <v>155</v>
      </c>
      <c r="AU483" s="255" t="s">
        <v>82</v>
      </c>
      <c r="AV483" s="12" t="s">
        <v>82</v>
      </c>
      <c r="AW483" s="12" t="s">
        <v>35</v>
      </c>
      <c r="AX483" s="12" t="s">
        <v>80</v>
      </c>
      <c r="AY483" s="255" t="s">
        <v>143</v>
      </c>
    </row>
    <row r="484" s="12" customFormat="1">
      <c r="B484" s="245"/>
      <c r="C484" s="246"/>
      <c r="D484" s="232" t="s">
        <v>155</v>
      </c>
      <c r="E484" s="246"/>
      <c r="F484" s="248" t="s">
        <v>656</v>
      </c>
      <c r="G484" s="246"/>
      <c r="H484" s="249">
        <v>0.77000000000000002</v>
      </c>
      <c r="I484" s="250"/>
      <c r="J484" s="246"/>
      <c r="K484" s="246"/>
      <c r="L484" s="251"/>
      <c r="M484" s="252"/>
      <c r="N484" s="253"/>
      <c r="O484" s="253"/>
      <c r="P484" s="253"/>
      <c r="Q484" s="253"/>
      <c r="R484" s="253"/>
      <c r="S484" s="253"/>
      <c r="T484" s="254"/>
      <c r="AT484" s="255" t="s">
        <v>155</v>
      </c>
      <c r="AU484" s="255" t="s">
        <v>82</v>
      </c>
      <c r="AV484" s="12" t="s">
        <v>82</v>
      </c>
      <c r="AW484" s="12" t="s">
        <v>6</v>
      </c>
      <c r="AX484" s="12" t="s">
        <v>80</v>
      </c>
      <c r="AY484" s="255" t="s">
        <v>143</v>
      </c>
    </row>
    <row r="485" s="1" customFormat="1" ht="25.5" customHeight="1">
      <c r="B485" s="45"/>
      <c r="C485" s="220" t="s">
        <v>657</v>
      </c>
      <c r="D485" s="220" t="s">
        <v>146</v>
      </c>
      <c r="E485" s="221" t="s">
        <v>658</v>
      </c>
      <c r="F485" s="222" t="s">
        <v>659</v>
      </c>
      <c r="G485" s="223" t="s">
        <v>419</v>
      </c>
      <c r="H485" s="224">
        <v>0.69999999999999996</v>
      </c>
      <c r="I485" s="225"/>
      <c r="J485" s="226">
        <f>ROUND(I485*H485,2)</f>
        <v>0</v>
      </c>
      <c r="K485" s="222" t="s">
        <v>150</v>
      </c>
      <c r="L485" s="71"/>
      <c r="M485" s="227" t="s">
        <v>21</v>
      </c>
      <c r="N485" s="228" t="s">
        <v>43</v>
      </c>
      <c r="O485" s="46"/>
      <c r="P485" s="229">
        <f>O485*H485</f>
        <v>0</v>
      </c>
      <c r="Q485" s="229">
        <v>0.00020000000000000001</v>
      </c>
      <c r="R485" s="229">
        <f>Q485*H485</f>
        <v>0.00013999999999999999</v>
      </c>
      <c r="S485" s="229">
        <v>0</v>
      </c>
      <c r="T485" s="230">
        <f>S485*H485</f>
        <v>0</v>
      </c>
      <c r="AR485" s="23" t="s">
        <v>239</v>
      </c>
      <c r="AT485" s="23" t="s">
        <v>146</v>
      </c>
      <c r="AU485" s="23" t="s">
        <v>82</v>
      </c>
      <c r="AY485" s="23" t="s">
        <v>143</v>
      </c>
      <c r="BE485" s="231">
        <f>IF(N485="základní",J485,0)</f>
        <v>0</v>
      </c>
      <c r="BF485" s="231">
        <f>IF(N485="snížená",J485,0)</f>
        <v>0</v>
      </c>
      <c r="BG485" s="231">
        <f>IF(N485="zákl. přenesená",J485,0)</f>
        <v>0</v>
      </c>
      <c r="BH485" s="231">
        <f>IF(N485="sníž. přenesená",J485,0)</f>
        <v>0</v>
      </c>
      <c r="BI485" s="231">
        <f>IF(N485="nulová",J485,0)</f>
        <v>0</v>
      </c>
      <c r="BJ485" s="23" t="s">
        <v>80</v>
      </c>
      <c r="BK485" s="231">
        <f>ROUND(I485*H485,2)</f>
        <v>0</v>
      </c>
      <c r="BL485" s="23" t="s">
        <v>239</v>
      </c>
      <c r="BM485" s="23" t="s">
        <v>660</v>
      </c>
    </row>
    <row r="486" s="1" customFormat="1">
      <c r="B486" s="45"/>
      <c r="C486" s="73"/>
      <c r="D486" s="232" t="s">
        <v>153</v>
      </c>
      <c r="E486" s="73"/>
      <c r="F486" s="233" t="s">
        <v>260</v>
      </c>
      <c r="G486" s="73"/>
      <c r="H486" s="73"/>
      <c r="I486" s="190"/>
      <c r="J486" s="73"/>
      <c r="K486" s="73"/>
      <c r="L486" s="71"/>
      <c r="M486" s="234"/>
      <c r="N486" s="46"/>
      <c r="O486" s="46"/>
      <c r="P486" s="46"/>
      <c r="Q486" s="46"/>
      <c r="R486" s="46"/>
      <c r="S486" s="46"/>
      <c r="T486" s="94"/>
      <c r="AT486" s="23" t="s">
        <v>153</v>
      </c>
      <c r="AU486" s="23" t="s">
        <v>82</v>
      </c>
    </row>
    <row r="487" s="11" customFormat="1">
      <c r="B487" s="235"/>
      <c r="C487" s="236"/>
      <c r="D487" s="232" t="s">
        <v>155</v>
      </c>
      <c r="E487" s="237" t="s">
        <v>21</v>
      </c>
      <c r="F487" s="238" t="s">
        <v>261</v>
      </c>
      <c r="G487" s="236"/>
      <c r="H487" s="237" t="s">
        <v>21</v>
      </c>
      <c r="I487" s="239"/>
      <c r="J487" s="236"/>
      <c r="K487" s="236"/>
      <c r="L487" s="240"/>
      <c r="M487" s="241"/>
      <c r="N487" s="242"/>
      <c r="O487" s="242"/>
      <c r="P487" s="242"/>
      <c r="Q487" s="242"/>
      <c r="R487" s="242"/>
      <c r="S487" s="242"/>
      <c r="T487" s="243"/>
      <c r="AT487" s="244" t="s">
        <v>155</v>
      </c>
      <c r="AU487" s="244" t="s">
        <v>82</v>
      </c>
      <c r="AV487" s="11" t="s">
        <v>80</v>
      </c>
      <c r="AW487" s="11" t="s">
        <v>35</v>
      </c>
      <c r="AX487" s="11" t="s">
        <v>72</v>
      </c>
      <c r="AY487" s="244" t="s">
        <v>143</v>
      </c>
    </row>
    <row r="488" s="12" customFormat="1">
      <c r="B488" s="245"/>
      <c r="C488" s="246"/>
      <c r="D488" s="232" t="s">
        <v>155</v>
      </c>
      <c r="E488" s="247" t="s">
        <v>21</v>
      </c>
      <c r="F488" s="248" t="s">
        <v>651</v>
      </c>
      <c r="G488" s="246"/>
      <c r="H488" s="249">
        <v>0.69999999999999996</v>
      </c>
      <c r="I488" s="250"/>
      <c r="J488" s="246"/>
      <c r="K488" s="246"/>
      <c r="L488" s="251"/>
      <c r="M488" s="252"/>
      <c r="N488" s="253"/>
      <c r="O488" s="253"/>
      <c r="P488" s="253"/>
      <c r="Q488" s="253"/>
      <c r="R488" s="253"/>
      <c r="S488" s="253"/>
      <c r="T488" s="254"/>
      <c r="AT488" s="255" t="s">
        <v>155</v>
      </c>
      <c r="AU488" s="255" t="s">
        <v>82</v>
      </c>
      <c r="AV488" s="12" t="s">
        <v>82</v>
      </c>
      <c r="AW488" s="12" t="s">
        <v>35</v>
      </c>
      <c r="AX488" s="12" t="s">
        <v>80</v>
      </c>
      <c r="AY488" s="255" t="s">
        <v>143</v>
      </c>
    </row>
    <row r="489" s="1" customFormat="1" ht="16.5" customHeight="1">
      <c r="B489" s="45"/>
      <c r="C489" s="267" t="s">
        <v>661</v>
      </c>
      <c r="D489" s="267" t="s">
        <v>235</v>
      </c>
      <c r="E489" s="268" t="s">
        <v>662</v>
      </c>
      <c r="F489" s="269" t="s">
        <v>663</v>
      </c>
      <c r="G489" s="270" t="s">
        <v>419</v>
      </c>
      <c r="H489" s="271">
        <v>0.77000000000000002</v>
      </c>
      <c r="I489" s="272"/>
      <c r="J489" s="273">
        <f>ROUND(I489*H489,2)</f>
        <v>0</v>
      </c>
      <c r="K489" s="269" t="s">
        <v>150</v>
      </c>
      <c r="L489" s="274"/>
      <c r="M489" s="275" t="s">
        <v>21</v>
      </c>
      <c r="N489" s="276" t="s">
        <v>43</v>
      </c>
      <c r="O489" s="46"/>
      <c r="P489" s="229">
        <f>O489*H489</f>
        <v>0</v>
      </c>
      <c r="Q489" s="229">
        <v>6.0000000000000002E-05</v>
      </c>
      <c r="R489" s="229">
        <f>Q489*H489</f>
        <v>4.6200000000000005E-05</v>
      </c>
      <c r="S489" s="229">
        <v>0</v>
      </c>
      <c r="T489" s="230">
        <f>S489*H489</f>
        <v>0</v>
      </c>
      <c r="AR489" s="23" t="s">
        <v>338</v>
      </c>
      <c r="AT489" s="23" t="s">
        <v>235</v>
      </c>
      <c r="AU489" s="23" t="s">
        <v>82</v>
      </c>
      <c r="AY489" s="23" t="s">
        <v>143</v>
      </c>
      <c r="BE489" s="231">
        <f>IF(N489="základní",J489,0)</f>
        <v>0</v>
      </c>
      <c r="BF489" s="231">
        <f>IF(N489="snížená",J489,0)</f>
        <v>0</v>
      </c>
      <c r="BG489" s="231">
        <f>IF(N489="zákl. přenesená",J489,0)</f>
        <v>0</v>
      </c>
      <c r="BH489" s="231">
        <f>IF(N489="sníž. přenesená",J489,0)</f>
        <v>0</v>
      </c>
      <c r="BI489" s="231">
        <f>IF(N489="nulová",J489,0)</f>
        <v>0</v>
      </c>
      <c r="BJ489" s="23" t="s">
        <v>80</v>
      </c>
      <c r="BK489" s="231">
        <f>ROUND(I489*H489,2)</f>
        <v>0</v>
      </c>
      <c r="BL489" s="23" t="s">
        <v>239</v>
      </c>
      <c r="BM489" s="23" t="s">
        <v>664</v>
      </c>
    </row>
    <row r="490" s="11" customFormat="1">
      <c r="B490" s="235"/>
      <c r="C490" s="236"/>
      <c r="D490" s="232" t="s">
        <v>155</v>
      </c>
      <c r="E490" s="237" t="s">
        <v>21</v>
      </c>
      <c r="F490" s="238" t="s">
        <v>261</v>
      </c>
      <c r="G490" s="236"/>
      <c r="H490" s="237" t="s">
        <v>21</v>
      </c>
      <c r="I490" s="239"/>
      <c r="J490" s="236"/>
      <c r="K490" s="236"/>
      <c r="L490" s="240"/>
      <c r="M490" s="241"/>
      <c r="N490" s="242"/>
      <c r="O490" s="242"/>
      <c r="P490" s="242"/>
      <c r="Q490" s="242"/>
      <c r="R490" s="242"/>
      <c r="S490" s="242"/>
      <c r="T490" s="243"/>
      <c r="AT490" s="244" t="s">
        <v>155</v>
      </c>
      <c r="AU490" s="244" t="s">
        <v>82</v>
      </c>
      <c r="AV490" s="11" t="s">
        <v>80</v>
      </c>
      <c r="AW490" s="11" t="s">
        <v>35</v>
      </c>
      <c r="AX490" s="11" t="s">
        <v>72</v>
      </c>
      <c r="AY490" s="244" t="s">
        <v>143</v>
      </c>
    </row>
    <row r="491" s="12" customFormat="1">
      <c r="B491" s="245"/>
      <c r="C491" s="246"/>
      <c r="D491" s="232" t="s">
        <v>155</v>
      </c>
      <c r="E491" s="247" t="s">
        <v>21</v>
      </c>
      <c r="F491" s="248" t="s">
        <v>651</v>
      </c>
      <c r="G491" s="246"/>
      <c r="H491" s="249">
        <v>0.69999999999999996</v>
      </c>
      <c r="I491" s="250"/>
      <c r="J491" s="246"/>
      <c r="K491" s="246"/>
      <c r="L491" s="251"/>
      <c r="M491" s="252"/>
      <c r="N491" s="253"/>
      <c r="O491" s="253"/>
      <c r="P491" s="253"/>
      <c r="Q491" s="253"/>
      <c r="R491" s="253"/>
      <c r="S491" s="253"/>
      <c r="T491" s="254"/>
      <c r="AT491" s="255" t="s">
        <v>155</v>
      </c>
      <c r="AU491" s="255" t="s">
        <v>82</v>
      </c>
      <c r="AV491" s="12" t="s">
        <v>82</v>
      </c>
      <c r="AW491" s="12" t="s">
        <v>35</v>
      </c>
      <c r="AX491" s="12" t="s">
        <v>80</v>
      </c>
      <c r="AY491" s="255" t="s">
        <v>143</v>
      </c>
    </row>
    <row r="492" s="12" customFormat="1">
      <c r="B492" s="245"/>
      <c r="C492" s="246"/>
      <c r="D492" s="232" t="s">
        <v>155</v>
      </c>
      <c r="E492" s="246"/>
      <c r="F492" s="248" t="s">
        <v>656</v>
      </c>
      <c r="G492" s="246"/>
      <c r="H492" s="249">
        <v>0.77000000000000002</v>
      </c>
      <c r="I492" s="250"/>
      <c r="J492" s="246"/>
      <c r="K492" s="246"/>
      <c r="L492" s="251"/>
      <c r="M492" s="252"/>
      <c r="N492" s="253"/>
      <c r="O492" s="253"/>
      <c r="P492" s="253"/>
      <c r="Q492" s="253"/>
      <c r="R492" s="253"/>
      <c r="S492" s="253"/>
      <c r="T492" s="254"/>
      <c r="AT492" s="255" t="s">
        <v>155</v>
      </c>
      <c r="AU492" s="255" t="s">
        <v>82</v>
      </c>
      <c r="AV492" s="12" t="s">
        <v>82</v>
      </c>
      <c r="AW492" s="12" t="s">
        <v>6</v>
      </c>
      <c r="AX492" s="12" t="s">
        <v>80</v>
      </c>
      <c r="AY492" s="255" t="s">
        <v>143</v>
      </c>
    </row>
    <row r="493" s="1" customFormat="1" ht="25.5" customHeight="1">
      <c r="B493" s="45"/>
      <c r="C493" s="220" t="s">
        <v>665</v>
      </c>
      <c r="D493" s="220" t="s">
        <v>146</v>
      </c>
      <c r="E493" s="221" t="s">
        <v>666</v>
      </c>
      <c r="F493" s="222" t="s">
        <v>667</v>
      </c>
      <c r="G493" s="223" t="s">
        <v>162</v>
      </c>
      <c r="H493" s="224">
        <v>6.5499999999999998</v>
      </c>
      <c r="I493" s="225"/>
      <c r="J493" s="226">
        <f>ROUND(I493*H493,2)</f>
        <v>0</v>
      </c>
      <c r="K493" s="222" t="s">
        <v>150</v>
      </c>
      <c r="L493" s="71"/>
      <c r="M493" s="227" t="s">
        <v>21</v>
      </c>
      <c r="N493" s="228" t="s">
        <v>43</v>
      </c>
      <c r="O493" s="46"/>
      <c r="P493" s="229">
        <f>O493*H493</f>
        <v>0</v>
      </c>
      <c r="Q493" s="229">
        <v>0.0071500000000000001</v>
      </c>
      <c r="R493" s="229">
        <f>Q493*H493</f>
        <v>0.046832499999999999</v>
      </c>
      <c r="S493" s="229">
        <v>0</v>
      </c>
      <c r="T493" s="230">
        <f>S493*H493</f>
        <v>0</v>
      </c>
      <c r="AR493" s="23" t="s">
        <v>239</v>
      </c>
      <c r="AT493" s="23" t="s">
        <v>146</v>
      </c>
      <c r="AU493" s="23" t="s">
        <v>82</v>
      </c>
      <c r="AY493" s="23" t="s">
        <v>143</v>
      </c>
      <c r="BE493" s="231">
        <f>IF(N493="základní",J493,0)</f>
        <v>0</v>
      </c>
      <c r="BF493" s="231">
        <f>IF(N493="snížená",J493,0)</f>
        <v>0</v>
      </c>
      <c r="BG493" s="231">
        <f>IF(N493="zákl. přenesená",J493,0)</f>
        <v>0</v>
      </c>
      <c r="BH493" s="231">
        <f>IF(N493="sníž. přenesená",J493,0)</f>
        <v>0</v>
      </c>
      <c r="BI493" s="231">
        <f>IF(N493="nulová",J493,0)</f>
        <v>0</v>
      </c>
      <c r="BJ493" s="23" t="s">
        <v>80</v>
      </c>
      <c r="BK493" s="231">
        <f>ROUND(I493*H493,2)</f>
        <v>0</v>
      </c>
      <c r="BL493" s="23" t="s">
        <v>239</v>
      </c>
      <c r="BM493" s="23" t="s">
        <v>668</v>
      </c>
    </row>
    <row r="494" s="1" customFormat="1">
      <c r="B494" s="45"/>
      <c r="C494" s="73"/>
      <c r="D494" s="232" t="s">
        <v>153</v>
      </c>
      <c r="E494" s="73"/>
      <c r="F494" s="233" t="s">
        <v>669</v>
      </c>
      <c r="G494" s="73"/>
      <c r="H494" s="73"/>
      <c r="I494" s="190"/>
      <c r="J494" s="73"/>
      <c r="K494" s="73"/>
      <c r="L494" s="71"/>
      <c r="M494" s="234"/>
      <c r="N494" s="46"/>
      <c r="O494" s="46"/>
      <c r="P494" s="46"/>
      <c r="Q494" s="46"/>
      <c r="R494" s="46"/>
      <c r="S494" s="46"/>
      <c r="T494" s="94"/>
      <c r="AT494" s="23" t="s">
        <v>153</v>
      </c>
      <c r="AU494" s="23" t="s">
        <v>82</v>
      </c>
    </row>
    <row r="495" s="11" customFormat="1">
      <c r="B495" s="235"/>
      <c r="C495" s="236"/>
      <c r="D495" s="232" t="s">
        <v>155</v>
      </c>
      <c r="E495" s="237" t="s">
        <v>21</v>
      </c>
      <c r="F495" s="238" t="s">
        <v>261</v>
      </c>
      <c r="G495" s="236"/>
      <c r="H495" s="237" t="s">
        <v>21</v>
      </c>
      <c r="I495" s="239"/>
      <c r="J495" s="236"/>
      <c r="K495" s="236"/>
      <c r="L495" s="240"/>
      <c r="M495" s="241"/>
      <c r="N495" s="242"/>
      <c r="O495" s="242"/>
      <c r="P495" s="242"/>
      <c r="Q495" s="242"/>
      <c r="R495" s="242"/>
      <c r="S495" s="242"/>
      <c r="T495" s="243"/>
      <c r="AT495" s="244" t="s">
        <v>155</v>
      </c>
      <c r="AU495" s="244" t="s">
        <v>82</v>
      </c>
      <c r="AV495" s="11" t="s">
        <v>80</v>
      </c>
      <c r="AW495" s="11" t="s">
        <v>35</v>
      </c>
      <c r="AX495" s="11" t="s">
        <v>72</v>
      </c>
      <c r="AY495" s="244" t="s">
        <v>143</v>
      </c>
    </row>
    <row r="496" s="12" customFormat="1">
      <c r="B496" s="245"/>
      <c r="C496" s="246"/>
      <c r="D496" s="232" t="s">
        <v>155</v>
      </c>
      <c r="E496" s="247" t="s">
        <v>21</v>
      </c>
      <c r="F496" s="248" t="s">
        <v>632</v>
      </c>
      <c r="G496" s="246"/>
      <c r="H496" s="249">
        <v>6.5499999999999998</v>
      </c>
      <c r="I496" s="250"/>
      <c r="J496" s="246"/>
      <c r="K496" s="246"/>
      <c r="L496" s="251"/>
      <c r="M496" s="252"/>
      <c r="N496" s="253"/>
      <c r="O496" s="253"/>
      <c r="P496" s="253"/>
      <c r="Q496" s="253"/>
      <c r="R496" s="253"/>
      <c r="S496" s="253"/>
      <c r="T496" s="254"/>
      <c r="AT496" s="255" t="s">
        <v>155</v>
      </c>
      <c r="AU496" s="255" t="s">
        <v>82</v>
      </c>
      <c r="AV496" s="12" t="s">
        <v>82</v>
      </c>
      <c r="AW496" s="12" t="s">
        <v>35</v>
      </c>
      <c r="AX496" s="12" t="s">
        <v>80</v>
      </c>
      <c r="AY496" s="255" t="s">
        <v>143</v>
      </c>
    </row>
    <row r="497" s="1" customFormat="1" ht="25.5" customHeight="1">
      <c r="B497" s="45"/>
      <c r="C497" s="220" t="s">
        <v>670</v>
      </c>
      <c r="D497" s="220" t="s">
        <v>146</v>
      </c>
      <c r="E497" s="221" t="s">
        <v>671</v>
      </c>
      <c r="F497" s="222" t="s">
        <v>672</v>
      </c>
      <c r="G497" s="223" t="s">
        <v>162</v>
      </c>
      <c r="H497" s="224">
        <v>39.299999999999997</v>
      </c>
      <c r="I497" s="225"/>
      <c r="J497" s="226">
        <f>ROUND(I497*H497,2)</f>
        <v>0</v>
      </c>
      <c r="K497" s="222" t="s">
        <v>150</v>
      </c>
      <c r="L497" s="71"/>
      <c r="M497" s="227" t="s">
        <v>21</v>
      </c>
      <c r="N497" s="228" t="s">
        <v>43</v>
      </c>
      <c r="O497" s="46"/>
      <c r="P497" s="229">
        <f>O497*H497</f>
        <v>0</v>
      </c>
      <c r="Q497" s="229">
        <v>0.0017899999999999999</v>
      </c>
      <c r="R497" s="229">
        <f>Q497*H497</f>
        <v>0.070346999999999993</v>
      </c>
      <c r="S497" s="229">
        <v>0</v>
      </c>
      <c r="T497" s="230">
        <f>S497*H497</f>
        <v>0</v>
      </c>
      <c r="AR497" s="23" t="s">
        <v>239</v>
      </c>
      <c r="AT497" s="23" t="s">
        <v>146</v>
      </c>
      <c r="AU497" s="23" t="s">
        <v>82</v>
      </c>
      <c r="AY497" s="23" t="s">
        <v>143</v>
      </c>
      <c r="BE497" s="231">
        <f>IF(N497="základní",J497,0)</f>
        <v>0</v>
      </c>
      <c r="BF497" s="231">
        <f>IF(N497="snížená",J497,0)</f>
        <v>0</v>
      </c>
      <c r="BG497" s="231">
        <f>IF(N497="zákl. přenesená",J497,0)</f>
        <v>0</v>
      </c>
      <c r="BH497" s="231">
        <f>IF(N497="sníž. přenesená",J497,0)</f>
        <v>0</v>
      </c>
      <c r="BI497" s="231">
        <f>IF(N497="nulová",J497,0)</f>
        <v>0</v>
      </c>
      <c r="BJ497" s="23" t="s">
        <v>80</v>
      </c>
      <c r="BK497" s="231">
        <f>ROUND(I497*H497,2)</f>
        <v>0</v>
      </c>
      <c r="BL497" s="23" t="s">
        <v>239</v>
      </c>
      <c r="BM497" s="23" t="s">
        <v>673</v>
      </c>
    </row>
    <row r="498" s="1" customFormat="1">
      <c r="B498" s="45"/>
      <c r="C498" s="73"/>
      <c r="D498" s="232" t="s">
        <v>153</v>
      </c>
      <c r="E498" s="73"/>
      <c r="F498" s="233" t="s">
        <v>669</v>
      </c>
      <c r="G498" s="73"/>
      <c r="H498" s="73"/>
      <c r="I498" s="190"/>
      <c r="J498" s="73"/>
      <c r="K498" s="73"/>
      <c r="L498" s="71"/>
      <c r="M498" s="234"/>
      <c r="N498" s="46"/>
      <c r="O498" s="46"/>
      <c r="P498" s="46"/>
      <c r="Q498" s="46"/>
      <c r="R498" s="46"/>
      <c r="S498" s="46"/>
      <c r="T498" s="94"/>
      <c r="AT498" s="23" t="s">
        <v>153</v>
      </c>
      <c r="AU498" s="23" t="s">
        <v>82</v>
      </c>
    </row>
    <row r="499" s="11" customFormat="1">
      <c r="B499" s="235"/>
      <c r="C499" s="236"/>
      <c r="D499" s="232" t="s">
        <v>155</v>
      </c>
      <c r="E499" s="237" t="s">
        <v>21</v>
      </c>
      <c r="F499" s="238" t="s">
        <v>261</v>
      </c>
      <c r="G499" s="236"/>
      <c r="H499" s="237" t="s">
        <v>21</v>
      </c>
      <c r="I499" s="239"/>
      <c r="J499" s="236"/>
      <c r="K499" s="236"/>
      <c r="L499" s="240"/>
      <c r="M499" s="241"/>
      <c r="N499" s="242"/>
      <c r="O499" s="242"/>
      <c r="P499" s="242"/>
      <c r="Q499" s="242"/>
      <c r="R499" s="242"/>
      <c r="S499" s="242"/>
      <c r="T499" s="243"/>
      <c r="AT499" s="244" t="s">
        <v>155</v>
      </c>
      <c r="AU499" s="244" t="s">
        <v>82</v>
      </c>
      <c r="AV499" s="11" t="s">
        <v>80</v>
      </c>
      <c r="AW499" s="11" t="s">
        <v>35</v>
      </c>
      <c r="AX499" s="11" t="s">
        <v>72</v>
      </c>
      <c r="AY499" s="244" t="s">
        <v>143</v>
      </c>
    </row>
    <row r="500" s="12" customFormat="1">
      <c r="B500" s="245"/>
      <c r="C500" s="246"/>
      <c r="D500" s="232" t="s">
        <v>155</v>
      </c>
      <c r="E500" s="247" t="s">
        <v>21</v>
      </c>
      <c r="F500" s="248" t="s">
        <v>632</v>
      </c>
      <c r="G500" s="246"/>
      <c r="H500" s="249">
        <v>6.5499999999999998</v>
      </c>
      <c r="I500" s="250"/>
      <c r="J500" s="246"/>
      <c r="K500" s="246"/>
      <c r="L500" s="251"/>
      <c r="M500" s="252"/>
      <c r="N500" s="253"/>
      <c r="O500" s="253"/>
      <c r="P500" s="253"/>
      <c r="Q500" s="253"/>
      <c r="R500" s="253"/>
      <c r="S500" s="253"/>
      <c r="T500" s="254"/>
      <c r="AT500" s="255" t="s">
        <v>155</v>
      </c>
      <c r="AU500" s="255" t="s">
        <v>82</v>
      </c>
      <c r="AV500" s="12" t="s">
        <v>82</v>
      </c>
      <c r="AW500" s="12" t="s">
        <v>35</v>
      </c>
      <c r="AX500" s="12" t="s">
        <v>80</v>
      </c>
      <c r="AY500" s="255" t="s">
        <v>143</v>
      </c>
    </row>
    <row r="501" s="12" customFormat="1">
      <c r="B501" s="245"/>
      <c r="C501" s="246"/>
      <c r="D501" s="232" t="s">
        <v>155</v>
      </c>
      <c r="E501" s="246"/>
      <c r="F501" s="248" t="s">
        <v>674</v>
      </c>
      <c r="G501" s="246"/>
      <c r="H501" s="249">
        <v>39.299999999999997</v>
      </c>
      <c r="I501" s="250"/>
      <c r="J501" s="246"/>
      <c r="K501" s="246"/>
      <c r="L501" s="251"/>
      <c r="M501" s="252"/>
      <c r="N501" s="253"/>
      <c r="O501" s="253"/>
      <c r="P501" s="253"/>
      <c r="Q501" s="253"/>
      <c r="R501" s="253"/>
      <c r="S501" s="253"/>
      <c r="T501" s="254"/>
      <c r="AT501" s="255" t="s">
        <v>155</v>
      </c>
      <c r="AU501" s="255" t="s">
        <v>82</v>
      </c>
      <c r="AV501" s="12" t="s">
        <v>82</v>
      </c>
      <c r="AW501" s="12" t="s">
        <v>6</v>
      </c>
      <c r="AX501" s="12" t="s">
        <v>80</v>
      </c>
      <c r="AY501" s="255" t="s">
        <v>143</v>
      </c>
    </row>
    <row r="502" s="1" customFormat="1" ht="38.25" customHeight="1">
      <c r="B502" s="45"/>
      <c r="C502" s="220" t="s">
        <v>675</v>
      </c>
      <c r="D502" s="220" t="s">
        <v>146</v>
      </c>
      <c r="E502" s="221" t="s">
        <v>676</v>
      </c>
      <c r="F502" s="222" t="s">
        <v>677</v>
      </c>
      <c r="G502" s="223" t="s">
        <v>370</v>
      </c>
      <c r="H502" s="224">
        <v>0.30099999999999999</v>
      </c>
      <c r="I502" s="225"/>
      <c r="J502" s="226">
        <f>ROUND(I502*H502,2)</f>
        <v>0</v>
      </c>
      <c r="K502" s="222" t="s">
        <v>150</v>
      </c>
      <c r="L502" s="71"/>
      <c r="M502" s="227" t="s">
        <v>21</v>
      </c>
      <c r="N502" s="228" t="s">
        <v>43</v>
      </c>
      <c r="O502" s="46"/>
      <c r="P502" s="229">
        <f>O502*H502</f>
        <v>0</v>
      </c>
      <c r="Q502" s="229">
        <v>0</v>
      </c>
      <c r="R502" s="229">
        <f>Q502*H502</f>
        <v>0</v>
      </c>
      <c r="S502" s="229">
        <v>0</v>
      </c>
      <c r="T502" s="230">
        <f>S502*H502</f>
        <v>0</v>
      </c>
      <c r="AR502" s="23" t="s">
        <v>239</v>
      </c>
      <c r="AT502" s="23" t="s">
        <v>146</v>
      </c>
      <c r="AU502" s="23" t="s">
        <v>82</v>
      </c>
      <c r="AY502" s="23" t="s">
        <v>143</v>
      </c>
      <c r="BE502" s="231">
        <f>IF(N502="základní",J502,0)</f>
        <v>0</v>
      </c>
      <c r="BF502" s="231">
        <f>IF(N502="snížená",J502,0)</f>
        <v>0</v>
      </c>
      <c r="BG502" s="231">
        <f>IF(N502="zákl. přenesená",J502,0)</f>
        <v>0</v>
      </c>
      <c r="BH502" s="231">
        <f>IF(N502="sníž. přenesená",J502,0)</f>
        <v>0</v>
      </c>
      <c r="BI502" s="231">
        <f>IF(N502="nulová",J502,0)</f>
        <v>0</v>
      </c>
      <c r="BJ502" s="23" t="s">
        <v>80</v>
      </c>
      <c r="BK502" s="231">
        <f>ROUND(I502*H502,2)</f>
        <v>0</v>
      </c>
      <c r="BL502" s="23" t="s">
        <v>239</v>
      </c>
      <c r="BM502" s="23" t="s">
        <v>678</v>
      </c>
    </row>
    <row r="503" s="1" customFormat="1">
      <c r="B503" s="45"/>
      <c r="C503" s="73"/>
      <c r="D503" s="232" t="s">
        <v>153</v>
      </c>
      <c r="E503" s="73"/>
      <c r="F503" s="233" t="s">
        <v>679</v>
      </c>
      <c r="G503" s="73"/>
      <c r="H503" s="73"/>
      <c r="I503" s="190"/>
      <c r="J503" s="73"/>
      <c r="K503" s="73"/>
      <c r="L503" s="71"/>
      <c r="M503" s="234"/>
      <c r="N503" s="46"/>
      <c r="O503" s="46"/>
      <c r="P503" s="46"/>
      <c r="Q503" s="46"/>
      <c r="R503" s="46"/>
      <c r="S503" s="46"/>
      <c r="T503" s="94"/>
      <c r="AT503" s="23" t="s">
        <v>153</v>
      </c>
      <c r="AU503" s="23" t="s">
        <v>82</v>
      </c>
    </row>
    <row r="504" s="1" customFormat="1" ht="38.25" customHeight="1">
      <c r="B504" s="45"/>
      <c r="C504" s="220" t="s">
        <v>680</v>
      </c>
      <c r="D504" s="220" t="s">
        <v>146</v>
      </c>
      <c r="E504" s="221" t="s">
        <v>681</v>
      </c>
      <c r="F504" s="222" t="s">
        <v>682</v>
      </c>
      <c r="G504" s="223" t="s">
        <v>370</v>
      </c>
      <c r="H504" s="224">
        <v>0.30099999999999999</v>
      </c>
      <c r="I504" s="225"/>
      <c r="J504" s="226">
        <f>ROUND(I504*H504,2)</f>
        <v>0</v>
      </c>
      <c r="K504" s="222" t="s">
        <v>150</v>
      </c>
      <c r="L504" s="71"/>
      <c r="M504" s="227" t="s">
        <v>21</v>
      </c>
      <c r="N504" s="228" t="s">
        <v>43</v>
      </c>
      <c r="O504" s="46"/>
      <c r="P504" s="229">
        <f>O504*H504</f>
        <v>0</v>
      </c>
      <c r="Q504" s="229">
        <v>0</v>
      </c>
      <c r="R504" s="229">
        <f>Q504*H504</f>
        <v>0</v>
      </c>
      <c r="S504" s="229">
        <v>0</v>
      </c>
      <c r="T504" s="230">
        <f>S504*H504</f>
        <v>0</v>
      </c>
      <c r="AR504" s="23" t="s">
        <v>239</v>
      </c>
      <c r="AT504" s="23" t="s">
        <v>146</v>
      </c>
      <c r="AU504" s="23" t="s">
        <v>82</v>
      </c>
      <c r="AY504" s="23" t="s">
        <v>143</v>
      </c>
      <c r="BE504" s="231">
        <f>IF(N504="základní",J504,0)</f>
        <v>0</v>
      </c>
      <c r="BF504" s="231">
        <f>IF(N504="snížená",J504,0)</f>
        <v>0</v>
      </c>
      <c r="BG504" s="231">
        <f>IF(N504="zákl. přenesená",J504,0)</f>
        <v>0</v>
      </c>
      <c r="BH504" s="231">
        <f>IF(N504="sníž. přenesená",J504,0)</f>
        <v>0</v>
      </c>
      <c r="BI504" s="231">
        <f>IF(N504="nulová",J504,0)</f>
        <v>0</v>
      </c>
      <c r="BJ504" s="23" t="s">
        <v>80</v>
      </c>
      <c r="BK504" s="231">
        <f>ROUND(I504*H504,2)</f>
        <v>0</v>
      </c>
      <c r="BL504" s="23" t="s">
        <v>239</v>
      </c>
      <c r="BM504" s="23" t="s">
        <v>683</v>
      </c>
    </row>
    <row r="505" s="1" customFormat="1">
      <c r="B505" s="45"/>
      <c r="C505" s="73"/>
      <c r="D505" s="232" t="s">
        <v>153</v>
      </c>
      <c r="E505" s="73"/>
      <c r="F505" s="233" t="s">
        <v>679</v>
      </c>
      <c r="G505" s="73"/>
      <c r="H505" s="73"/>
      <c r="I505" s="190"/>
      <c r="J505" s="73"/>
      <c r="K505" s="73"/>
      <c r="L505" s="71"/>
      <c r="M505" s="234"/>
      <c r="N505" s="46"/>
      <c r="O505" s="46"/>
      <c r="P505" s="46"/>
      <c r="Q505" s="46"/>
      <c r="R505" s="46"/>
      <c r="S505" s="46"/>
      <c r="T505" s="94"/>
      <c r="AT505" s="23" t="s">
        <v>153</v>
      </c>
      <c r="AU505" s="23" t="s">
        <v>82</v>
      </c>
    </row>
    <row r="506" s="1" customFormat="1" ht="38.25" customHeight="1">
      <c r="B506" s="45"/>
      <c r="C506" s="220" t="s">
        <v>684</v>
      </c>
      <c r="D506" s="220" t="s">
        <v>146</v>
      </c>
      <c r="E506" s="221" t="s">
        <v>685</v>
      </c>
      <c r="F506" s="222" t="s">
        <v>686</v>
      </c>
      <c r="G506" s="223" t="s">
        <v>370</v>
      </c>
      <c r="H506" s="224">
        <v>5.7190000000000003</v>
      </c>
      <c r="I506" s="225"/>
      <c r="J506" s="226">
        <f>ROUND(I506*H506,2)</f>
        <v>0</v>
      </c>
      <c r="K506" s="222" t="s">
        <v>150</v>
      </c>
      <c r="L506" s="71"/>
      <c r="M506" s="227" t="s">
        <v>21</v>
      </c>
      <c r="N506" s="228" t="s">
        <v>43</v>
      </c>
      <c r="O506" s="46"/>
      <c r="P506" s="229">
        <f>O506*H506</f>
        <v>0</v>
      </c>
      <c r="Q506" s="229">
        <v>0</v>
      </c>
      <c r="R506" s="229">
        <f>Q506*H506</f>
        <v>0</v>
      </c>
      <c r="S506" s="229">
        <v>0</v>
      </c>
      <c r="T506" s="230">
        <f>S506*H506</f>
        <v>0</v>
      </c>
      <c r="AR506" s="23" t="s">
        <v>239</v>
      </c>
      <c r="AT506" s="23" t="s">
        <v>146</v>
      </c>
      <c r="AU506" s="23" t="s">
        <v>82</v>
      </c>
      <c r="AY506" s="23" t="s">
        <v>143</v>
      </c>
      <c r="BE506" s="231">
        <f>IF(N506="základní",J506,0)</f>
        <v>0</v>
      </c>
      <c r="BF506" s="231">
        <f>IF(N506="snížená",J506,0)</f>
        <v>0</v>
      </c>
      <c r="BG506" s="231">
        <f>IF(N506="zákl. přenesená",J506,0)</f>
        <v>0</v>
      </c>
      <c r="BH506" s="231">
        <f>IF(N506="sníž. přenesená",J506,0)</f>
        <v>0</v>
      </c>
      <c r="BI506" s="231">
        <f>IF(N506="nulová",J506,0)</f>
        <v>0</v>
      </c>
      <c r="BJ506" s="23" t="s">
        <v>80</v>
      </c>
      <c r="BK506" s="231">
        <f>ROUND(I506*H506,2)</f>
        <v>0</v>
      </c>
      <c r="BL506" s="23" t="s">
        <v>239</v>
      </c>
      <c r="BM506" s="23" t="s">
        <v>687</v>
      </c>
    </row>
    <row r="507" s="1" customFormat="1">
      <c r="B507" s="45"/>
      <c r="C507" s="73"/>
      <c r="D507" s="232" t="s">
        <v>153</v>
      </c>
      <c r="E507" s="73"/>
      <c r="F507" s="233" t="s">
        <v>679</v>
      </c>
      <c r="G507" s="73"/>
      <c r="H507" s="73"/>
      <c r="I507" s="190"/>
      <c r="J507" s="73"/>
      <c r="K507" s="73"/>
      <c r="L507" s="71"/>
      <c r="M507" s="234"/>
      <c r="N507" s="46"/>
      <c r="O507" s="46"/>
      <c r="P507" s="46"/>
      <c r="Q507" s="46"/>
      <c r="R507" s="46"/>
      <c r="S507" s="46"/>
      <c r="T507" s="94"/>
      <c r="AT507" s="23" t="s">
        <v>153</v>
      </c>
      <c r="AU507" s="23" t="s">
        <v>82</v>
      </c>
    </row>
    <row r="508" s="12" customFormat="1">
      <c r="B508" s="245"/>
      <c r="C508" s="246"/>
      <c r="D508" s="232" t="s">
        <v>155</v>
      </c>
      <c r="E508" s="246"/>
      <c r="F508" s="248" t="s">
        <v>688</v>
      </c>
      <c r="G508" s="246"/>
      <c r="H508" s="249">
        <v>5.7190000000000003</v>
      </c>
      <c r="I508" s="250"/>
      <c r="J508" s="246"/>
      <c r="K508" s="246"/>
      <c r="L508" s="251"/>
      <c r="M508" s="252"/>
      <c r="N508" s="253"/>
      <c r="O508" s="253"/>
      <c r="P508" s="253"/>
      <c r="Q508" s="253"/>
      <c r="R508" s="253"/>
      <c r="S508" s="253"/>
      <c r="T508" s="254"/>
      <c r="AT508" s="255" t="s">
        <v>155</v>
      </c>
      <c r="AU508" s="255" t="s">
        <v>82</v>
      </c>
      <c r="AV508" s="12" t="s">
        <v>82</v>
      </c>
      <c r="AW508" s="12" t="s">
        <v>6</v>
      </c>
      <c r="AX508" s="12" t="s">
        <v>80</v>
      </c>
      <c r="AY508" s="255" t="s">
        <v>143</v>
      </c>
    </row>
    <row r="509" s="10" customFormat="1" ht="29.88" customHeight="1">
      <c r="B509" s="204"/>
      <c r="C509" s="205"/>
      <c r="D509" s="206" t="s">
        <v>71</v>
      </c>
      <c r="E509" s="218" t="s">
        <v>689</v>
      </c>
      <c r="F509" s="218" t="s">
        <v>690</v>
      </c>
      <c r="G509" s="205"/>
      <c r="H509" s="205"/>
      <c r="I509" s="208"/>
      <c r="J509" s="219">
        <f>BK509</f>
        <v>0</v>
      </c>
      <c r="K509" s="205"/>
      <c r="L509" s="210"/>
      <c r="M509" s="211"/>
      <c r="N509" s="212"/>
      <c r="O509" s="212"/>
      <c r="P509" s="213">
        <f>SUM(P510:P551)</f>
        <v>0</v>
      </c>
      <c r="Q509" s="212"/>
      <c r="R509" s="213">
        <f>SUM(R510:R551)</f>
        <v>0.26120710000000003</v>
      </c>
      <c r="S509" s="212"/>
      <c r="T509" s="214">
        <f>SUM(T510:T551)</f>
        <v>4.7679226000000003</v>
      </c>
      <c r="AR509" s="215" t="s">
        <v>82</v>
      </c>
      <c r="AT509" s="216" t="s">
        <v>71</v>
      </c>
      <c r="AU509" s="216" t="s">
        <v>80</v>
      </c>
      <c r="AY509" s="215" t="s">
        <v>143</v>
      </c>
      <c r="BK509" s="217">
        <f>SUM(BK510:BK551)</f>
        <v>0</v>
      </c>
    </row>
    <row r="510" s="1" customFormat="1" ht="16.5" customHeight="1">
      <c r="B510" s="45"/>
      <c r="C510" s="220" t="s">
        <v>691</v>
      </c>
      <c r="D510" s="220" t="s">
        <v>146</v>
      </c>
      <c r="E510" s="221" t="s">
        <v>692</v>
      </c>
      <c r="F510" s="222" t="s">
        <v>693</v>
      </c>
      <c r="G510" s="223" t="s">
        <v>162</v>
      </c>
      <c r="H510" s="224">
        <v>31.175000000000001</v>
      </c>
      <c r="I510" s="225"/>
      <c r="J510" s="226">
        <f>ROUND(I510*H510,2)</f>
        <v>0</v>
      </c>
      <c r="K510" s="222" t="s">
        <v>150</v>
      </c>
      <c r="L510" s="71"/>
      <c r="M510" s="227" t="s">
        <v>21</v>
      </c>
      <c r="N510" s="228" t="s">
        <v>43</v>
      </c>
      <c r="O510" s="46"/>
      <c r="P510" s="229">
        <f>O510*H510</f>
        <v>0</v>
      </c>
      <c r="Q510" s="229">
        <v>0</v>
      </c>
      <c r="R510" s="229">
        <f>Q510*H510</f>
        <v>0</v>
      </c>
      <c r="S510" s="229">
        <v>0.081500000000000003</v>
      </c>
      <c r="T510" s="230">
        <f>S510*H510</f>
        <v>2.5407625</v>
      </c>
      <c r="AR510" s="23" t="s">
        <v>239</v>
      </c>
      <c r="AT510" s="23" t="s">
        <v>146</v>
      </c>
      <c r="AU510" s="23" t="s">
        <v>82</v>
      </c>
      <c r="AY510" s="23" t="s">
        <v>143</v>
      </c>
      <c r="BE510" s="231">
        <f>IF(N510="základní",J510,0)</f>
        <v>0</v>
      </c>
      <c r="BF510" s="231">
        <f>IF(N510="snížená",J510,0)</f>
        <v>0</v>
      </c>
      <c r="BG510" s="231">
        <f>IF(N510="zákl. přenesená",J510,0)</f>
        <v>0</v>
      </c>
      <c r="BH510" s="231">
        <f>IF(N510="sníž. přenesená",J510,0)</f>
        <v>0</v>
      </c>
      <c r="BI510" s="231">
        <f>IF(N510="nulová",J510,0)</f>
        <v>0</v>
      </c>
      <c r="BJ510" s="23" t="s">
        <v>80</v>
      </c>
      <c r="BK510" s="231">
        <f>ROUND(I510*H510,2)</f>
        <v>0</v>
      </c>
      <c r="BL510" s="23" t="s">
        <v>239</v>
      </c>
      <c r="BM510" s="23" t="s">
        <v>694</v>
      </c>
    </row>
    <row r="511" s="11" customFormat="1">
      <c r="B511" s="235"/>
      <c r="C511" s="236"/>
      <c r="D511" s="232" t="s">
        <v>155</v>
      </c>
      <c r="E511" s="237" t="s">
        <v>21</v>
      </c>
      <c r="F511" s="238" t="s">
        <v>342</v>
      </c>
      <c r="G511" s="236"/>
      <c r="H511" s="237" t="s">
        <v>21</v>
      </c>
      <c r="I511" s="239"/>
      <c r="J511" s="236"/>
      <c r="K511" s="236"/>
      <c r="L511" s="240"/>
      <c r="M511" s="241"/>
      <c r="N511" s="242"/>
      <c r="O511" s="242"/>
      <c r="P511" s="242"/>
      <c r="Q511" s="242"/>
      <c r="R511" s="242"/>
      <c r="S511" s="242"/>
      <c r="T511" s="243"/>
      <c r="AT511" s="244" t="s">
        <v>155</v>
      </c>
      <c r="AU511" s="244" t="s">
        <v>82</v>
      </c>
      <c r="AV511" s="11" t="s">
        <v>80</v>
      </c>
      <c r="AW511" s="11" t="s">
        <v>35</v>
      </c>
      <c r="AX511" s="11" t="s">
        <v>72</v>
      </c>
      <c r="AY511" s="244" t="s">
        <v>143</v>
      </c>
    </row>
    <row r="512" s="12" customFormat="1">
      <c r="B512" s="245"/>
      <c r="C512" s="246"/>
      <c r="D512" s="232" t="s">
        <v>155</v>
      </c>
      <c r="E512" s="247" t="s">
        <v>21</v>
      </c>
      <c r="F512" s="248" t="s">
        <v>343</v>
      </c>
      <c r="G512" s="246"/>
      <c r="H512" s="249">
        <v>19.774999999999999</v>
      </c>
      <c r="I512" s="250"/>
      <c r="J512" s="246"/>
      <c r="K512" s="246"/>
      <c r="L512" s="251"/>
      <c r="M512" s="252"/>
      <c r="N512" s="253"/>
      <c r="O512" s="253"/>
      <c r="P512" s="253"/>
      <c r="Q512" s="253"/>
      <c r="R512" s="253"/>
      <c r="S512" s="253"/>
      <c r="T512" s="254"/>
      <c r="AT512" s="255" t="s">
        <v>155</v>
      </c>
      <c r="AU512" s="255" t="s">
        <v>82</v>
      </c>
      <c r="AV512" s="12" t="s">
        <v>82</v>
      </c>
      <c r="AW512" s="12" t="s">
        <v>35</v>
      </c>
      <c r="AX512" s="12" t="s">
        <v>72</v>
      </c>
      <c r="AY512" s="255" t="s">
        <v>143</v>
      </c>
    </row>
    <row r="513" s="12" customFormat="1">
      <c r="B513" s="245"/>
      <c r="C513" s="246"/>
      <c r="D513" s="232" t="s">
        <v>155</v>
      </c>
      <c r="E513" s="247" t="s">
        <v>21</v>
      </c>
      <c r="F513" s="248" t="s">
        <v>344</v>
      </c>
      <c r="G513" s="246"/>
      <c r="H513" s="249">
        <v>11.4</v>
      </c>
      <c r="I513" s="250"/>
      <c r="J513" s="246"/>
      <c r="K513" s="246"/>
      <c r="L513" s="251"/>
      <c r="M513" s="252"/>
      <c r="N513" s="253"/>
      <c r="O513" s="253"/>
      <c r="P513" s="253"/>
      <c r="Q513" s="253"/>
      <c r="R513" s="253"/>
      <c r="S513" s="253"/>
      <c r="T513" s="254"/>
      <c r="AT513" s="255" t="s">
        <v>155</v>
      </c>
      <c r="AU513" s="255" t="s">
        <v>82</v>
      </c>
      <c r="AV513" s="12" t="s">
        <v>82</v>
      </c>
      <c r="AW513" s="12" t="s">
        <v>35</v>
      </c>
      <c r="AX513" s="12" t="s">
        <v>72</v>
      </c>
      <c r="AY513" s="255" t="s">
        <v>143</v>
      </c>
    </row>
    <row r="514" s="13" customFormat="1">
      <c r="B514" s="256"/>
      <c r="C514" s="257"/>
      <c r="D514" s="232" t="s">
        <v>155</v>
      </c>
      <c r="E514" s="258" t="s">
        <v>21</v>
      </c>
      <c r="F514" s="259" t="s">
        <v>167</v>
      </c>
      <c r="G514" s="257"/>
      <c r="H514" s="260">
        <v>31.175000000000001</v>
      </c>
      <c r="I514" s="261"/>
      <c r="J514" s="257"/>
      <c r="K514" s="257"/>
      <c r="L514" s="262"/>
      <c r="M514" s="263"/>
      <c r="N514" s="264"/>
      <c r="O514" s="264"/>
      <c r="P514" s="264"/>
      <c r="Q514" s="264"/>
      <c r="R514" s="264"/>
      <c r="S514" s="264"/>
      <c r="T514" s="265"/>
      <c r="AT514" s="266" t="s">
        <v>155</v>
      </c>
      <c r="AU514" s="266" t="s">
        <v>82</v>
      </c>
      <c r="AV514" s="13" t="s">
        <v>151</v>
      </c>
      <c r="AW514" s="13" t="s">
        <v>35</v>
      </c>
      <c r="AX514" s="13" t="s">
        <v>80</v>
      </c>
      <c r="AY514" s="266" t="s">
        <v>143</v>
      </c>
    </row>
    <row r="515" s="1" customFormat="1" ht="25.5" customHeight="1">
      <c r="B515" s="45"/>
      <c r="C515" s="220" t="s">
        <v>695</v>
      </c>
      <c r="D515" s="220" t="s">
        <v>146</v>
      </c>
      <c r="E515" s="221" t="s">
        <v>696</v>
      </c>
      <c r="F515" s="222" t="s">
        <v>697</v>
      </c>
      <c r="G515" s="223" t="s">
        <v>162</v>
      </c>
      <c r="H515" s="224">
        <v>16.117999999999999</v>
      </c>
      <c r="I515" s="225"/>
      <c r="J515" s="226">
        <f>ROUND(I515*H515,2)</f>
        <v>0</v>
      </c>
      <c r="K515" s="222" t="s">
        <v>150</v>
      </c>
      <c r="L515" s="71"/>
      <c r="M515" s="227" t="s">
        <v>21</v>
      </c>
      <c r="N515" s="228" t="s">
        <v>43</v>
      </c>
      <c r="O515" s="46"/>
      <c r="P515" s="229">
        <f>O515*H515</f>
        <v>0</v>
      </c>
      <c r="Q515" s="229">
        <v>0.0028999999999999998</v>
      </c>
      <c r="R515" s="229">
        <f>Q515*H515</f>
        <v>0.046742199999999991</v>
      </c>
      <c r="S515" s="229">
        <v>0</v>
      </c>
      <c r="T515" s="230">
        <f>S515*H515</f>
        <v>0</v>
      </c>
      <c r="AR515" s="23" t="s">
        <v>239</v>
      </c>
      <c r="AT515" s="23" t="s">
        <v>146</v>
      </c>
      <c r="AU515" s="23" t="s">
        <v>82</v>
      </c>
      <c r="AY515" s="23" t="s">
        <v>143</v>
      </c>
      <c r="BE515" s="231">
        <f>IF(N515="základní",J515,0)</f>
        <v>0</v>
      </c>
      <c r="BF515" s="231">
        <f>IF(N515="snížená",J515,0)</f>
        <v>0</v>
      </c>
      <c r="BG515" s="231">
        <f>IF(N515="zákl. přenesená",J515,0)</f>
        <v>0</v>
      </c>
      <c r="BH515" s="231">
        <f>IF(N515="sníž. přenesená",J515,0)</f>
        <v>0</v>
      </c>
      <c r="BI515" s="231">
        <f>IF(N515="nulová",J515,0)</f>
        <v>0</v>
      </c>
      <c r="BJ515" s="23" t="s">
        <v>80</v>
      </c>
      <c r="BK515" s="231">
        <f>ROUND(I515*H515,2)</f>
        <v>0</v>
      </c>
      <c r="BL515" s="23" t="s">
        <v>239</v>
      </c>
      <c r="BM515" s="23" t="s">
        <v>698</v>
      </c>
    </row>
    <row r="516" s="11" customFormat="1">
      <c r="B516" s="235"/>
      <c r="C516" s="236"/>
      <c r="D516" s="232" t="s">
        <v>155</v>
      </c>
      <c r="E516" s="237" t="s">
        <v>21</v>
      </c>
      <c r="F516" s="238" t="s">
        <v>699</v>
      </c>
      <c r="G516" s="236"/>
      <c r="H516" s="237" t="s">
        <v>21</v>
      </c>
      <c r="I516" s="239"/>
      <c r="J516" s="236"/>
      <c r="K516" s="236"/>
      <c r="L516" s="240"/>
      <c r="M516" s="241"/>
      <c r="N516" s="242"/>
      <c r="O516" s="242"/>
      <c r="P516" s="242"/>
      <c r="Q516" s="242"/>
      <c r="R516" s="242"/>
      <c r="S516" s="242"/>
      <c r="T516" s="243"/>
      <c r="AT516" s="244" t="s">
        <v>155</v>
      </c>
      <c r="AU516" s="244" t="s">
        <v>82</v>
      </c>
      <c r="AV516" s="11" t="s">
        <v>80</v>
      </c>
      <c r="AW516" s="11" t="s">
        <v>35</v>
      </c>
      <c r="AX516" s="11" t="s">
        <v>72</v>
      </c>
      <c r="AY516" s="244" t="s">
        <v>143</v>
      </c>
    </row>
    <row r="517" s="12" customFormat="1">
      <c r="B517" s="245"/>
      <c r="C517" s="246"/>
      <c r="D517" s="232" t="s">
        <v>155</v>
      </c>
      <c r="E517" s="247" t="s">
        <v>21</v>
      </c>
      <c r="F517" s="248" t="s">
        <v>700</v>
      </c>
      <c r="G517" s="246"/>
      <c r="H517" s="249">
        <v>15.66</v>
      </c>
      <c r="I517" s="250"/>
      <c r="J517" s="246"/>
      <c r="K517" s="246"/>
      <c r="L517" s="251"/>
      <c r="M517" s="252"/>
      <c r="N517" s="253"/>
      <c r="O517" s="253"/>
      <c r="P517" s="253"/>
      <c r="Q517" s="253"/>
      <c r="R517" s="253"/>
      <c r="S517" s="253"/>
      <c r="T517" s="254"/>
      <c r="AT517" s="255" t="s">
        <v>155</v>
      </c>
      <c r="AU517" s="255" t="s">
        <v>82</v>
      </c>
      <c r="AV517" s="12" t="s">
        <v>82</v>
      </c>
      <c r="AW517" s="12" t="s">
        <v>35</v>
      </c>
      <c r="AX517" s="12" t="s">
        <v>72</v>
      </c>
      <c r="AY517" s="255" t="s">
        <v>143</v>
      </c>
    </row>
    <row r="518" s="12" customFormat="1">
      <c r="B518" s="245"/>
      <c r="C518" s="246"/>
      <c r="D518" s="232" t="s">
        <v>155</v>
      </c>
      <c r="E518" s="247" t="s">
        <v>21</v>
      </c>
      <c r="F518" s="248" t="s">
        <v>701</v>
      </c>
      <c r="G518" s="246"/>
      <c r="H518" s="249">
        <v>0.45800000000000002</v>
      </c>
      <c r="I518" s="250"/>
      <c r="J518" s="246"/>
      <c r="K518" s="246"/>
      <c r="L518" s="251"/>
      <c r="M518" s="252"/>
      <c r="N518" s="253"/>
      <c r="O518" s="253"/>
      <c r="P518" s="253"/>
      <c r="Q518" s="253"/>
      <c r="R518" s="253"/>
      <c r="S518" s="253"/>
      <c r="T518" s="254"/>
      <c r="AT518" s="255" t="s">
        <v>155</v>
      </c>
      <c r="AU518" s="255" t="s">
        <v>82</v>
      </c>
      <c r="AV518" s="12" t="s">
        <v>82</v>
      </c>
      <c r="AW518" s="12" t="s">
        <v>35</v>
      </c>
      <c r="AX518" s="12" t="s">
        <v>72</v>
      </c>
      <c r="AY518" s="255" t="s">
        <v>143</v>
      </c>
    </row>
    <row r="519" s="13" customFormat="1">
      <c r="B519" s="256"/>
      <c r="C519" s="257"/>
      <c r="D519" s="232" t="s">
        <v>155</v>
      </c>
      <c r="E519" s="258" t="s">
        <v>21</v>
      </c>
      <c r="F519" s="259" t="s">
        <v>167</v>
      </c>
      <c r="G519" s="257"/>
      <c r="H519" s="260">
        <v>16.117999999999999</v>
      </c>
      <c r="I519" s="261"/>
      <c r="J519" s="257"/>
      <c r="K519" s="257"/>
      <c r="L519" s="262"/>
      <c r="M519" s="263"/>
      <c r="N519" s="264"/>
      <c r="O519" s="264"/>
      <c r="P519" s="264"/>
      <c r="Q519" s="264"/>
      <c r="R519" s="264"/>
      <c r="S519" s="264"/>
      <c r="T519" s="265"/>
      <c r="AT519" s="266" t="s">
        <v>155</v>
      </c>
      <c r="AU519" s="266" t="s">
        <v>82</v>
      </c>
      <c r="AV519" s="13" t="s">
        <v>151</v>
      </c>
      <c r="AW519" s="13" t="s">
        <v>35</v>
      </c>
      <c r="AX519" s="13" t="s">
        <v>80</v>
      </c>
      <c r="AY519" s="266" t="s">
        <v>143</v>
      </c>
    </row>
    <row r="520" s="1" customFormat="1" ht="16.5" customHeight="1">
      <c r="B520" s="45"/>
      <c r="C520" s="267" t="s">
        <v>702</v>
      </c>
      <c r="D520" s="267" t="s">
        <v>235</v>
      </c>
      <c r="E520" s="268" t="s">
        <v>703</v>
      </c>
      <c r="F520" s="269" t="s">
        <v>704</v>
      </c>
      <c r="G520" s="270" t="s">
        <v>162</v>
      </c>
      <c r="H520" s="271">
        <v>17.73</v>
      </c>
      <c r="I520" s="272"/>
      <c r="J520" s="273">
        <f>ROUND(I520*H520,2)</f>
        <v>0</v>
      </c>
      <c r="K520" s="269" t="s">
        <v>150</v>
      </c>
      <c r="L520" s="274"/>
      <c r="M520" s="275" t="s">
        <v>21</v>
      </c>
      <c r="N520" s="276" t="s">
        <v>43</v>
      </c>
      <c r="O520" s="46"/>
      <c r="P520" s="229">
        <f>O520*H520</f>
        <v>0</v>
      </c>
      <c r="Q520" s="229">
        <v>0.0118</v>
      </c>
      <c r="R520" s="229">
        <f>Q520*H520</f>
        <v>0.20921400000000001</v>
      </c>
      <c r="S520" s="229">
        <v>0</v>
      </c>
      <c r="T520" s="230">
        <f>S520*H520</f>
        <v>0</v>
      </c>
      <c r="AR520" s="23" t="s">
        <v>338</v>
      </c>
      <c r="AT520" s="23" t="s">
        <v>235</v>
      </c>
      <c r="AU520" s="23" t="s">
        <v>82</v>
      </c>
      <c r="AY520" s="23" t="s">
        <v>143</v>
      </c>
      <c r="BE520" s="231">
        <f>IF(N520="základní",J520,0)</f>
        <v>0</v>
      </c>
      <c r="BF520" s="231">
        <f>IF(N520="snížená",J520,0)</f>
        <v>0</v>
      </c>
      <c r="BG520" s="231">
        <f>IF(N520="zákl. přenesená",J520,0)</f>
        <v>0</v>
      </c>
      <c r="BH520" s="231">
        <f>IF(N520="sníž. přenesená",J520,0)</f>
        <v>0</v>
      </c>
      <c r="BI520" s="231">
        <f>IF(N520="nulová",J520,0)</f>
        <v>0</v>
      </c>
      <c r="BJ520" s="23" t="s">
        <v>80</v>
      </c>
      <c r="BK520" s="231">
        <f>ROUND(I520*H520,2)</f>
        <v>0</v>
      </c>
      <c r="BL520" s="23" t="s">
        <v>239</v>
      </c>
      <c r="BM520" s="23" t="s">
        <v>705</v>
      </c>
    </row>
    <row r="521" s="12" customFormat="1">
      <c r="B521" s="245"/>
      <c r="C521" s="246"/>
      <c r="D521" s="232" t="s">
        <v>155</v>
      </c>
      <c r="E521" s="246"/>
      <c r="F521" s="248" t="s">
        <v>706</v>
      </c>
      <c r="G521" s="246"/>
      <c r="H521" s="249">
        <v>17.73</v>
      </c>
      <c r="I521" s="250"/>
      <c r="J521" s="246"/>
      <c r="K521" s="246"/>
      <c r="L521" s="251"/>
      <c r="M521" s="252"/>
      <c r="N521" s="253"/>
      <c r="O521" s="253"/>
      <c r="P521" s="253"/>
      <c r="Q521" s="253"/>
      <c r="R521" s="253"/>
      <c r="S521" s="253"/>
      <c r="T521" s="254"/>
      <c r="AT521" s="255" t="s">
        <v>155</v>
      </c>
      <c r="AU521" s="255" t="s">
        <v>82</v>
      </c>
      <c r="AV521" s="12" t="s">
        <v>82</v>
      </c>
      <c r="AW521" s="12" t="s">
        <v>6</v>
      </c>
      <c r="AX521" s="12" t="s">
        <v>80</v>
      </c>
      <c r="AY521" s="255" t="s">
        <v>143</v>
      </c>
    </row>
    <row r="522" s="1" customFormat="1" ht="25.5" customHeight="1">
      <c r="B522" s="45"/>
      <c r="C522" s="220" t="s">
        <v>707</v>
      </c>
      <c r="D522" s="220" t="s">
        <v>146</v>
      </c>
      <c r="E522" s="221" t="s">
        <v>708</v>
      </c>
      <c r="F522" s="222" t="s">
        <v>709</v>
      </c>
      <c r="G522" s="223" t="s">
        <v>162</v>
      </c>
      <c r="H522" s="224">
        <v>16.117999999999999</v>
      </c>
      <c r="I522" s="225"/>
      <c r="J522" s="226">
        <f>ROUND(I522*H522,2)</f>
        <v>0</v>
      </c>
      <c r="K522" s="222" t="s">
        <v>150</v>
      </c>
      <c r="L522" s="71"/>
      <c r="M522" s="227" t="s">
        <v>21</v>
      </c>
      <c r="N522" s="228" t="s">
        <v>43</v>
      </c>
      <c r="O522" s="46"/>
      <c r="P522" s="229">
        <f>O522*H522</f>
        <v>0</v>
      </c>
      <c r="Q522" s="229">
        <v>0</v>
      </c>
      <c r="R522" s="229">
        <f>Q522*H522</f>
        <v>0</v>
      </c>
      <c r="S522" s="229">
        <v>0</v>
      </c>
      <c r="T522" s="230">
        <f>S522*H522</f>
        <v>0</v>
      </c>
      <c r="AR522" s="23" t="s">
        <v>239</v>
      </c>
      <c r="AT522" s="23" t="s">
        <v>146</v>
      </c>
      <c r="AU522" s="23" t="s">
        <v>82</v>
      </c>
      <c r="AY522" s="23" t="s">
        <v>143</v>
      </c>
      <c r="BE522" s="231">
        <f>IF(N522="základní",J522,0)</f>
        <v>0</v>
      </c>
      <c r="BF522" s="231">
        <f>IF(N522="snížená",J522,0)</f>
        <v>0</v>
      </c>
      <c r="BG522" s="231">
        <f>IF(N522="zákl. přenesená",J522,0)</f>
        <v>0</v>
      </c>
      <c r="BH522" s="231">
        <f>IF(N522="sníž. přenesená",J522,0)</f>
        <v>0</v>
      </c>
      <c r="BI522" s="231">
        <f>IF(N522="nulová",J522,0)</f>
        <v>0</v>
      </c>
      <c r="BJ522" s="23" t="s">
        <v>80</v>
      </c>
      <c r="BK522" s="231">
        <f>ROUND(I522*H522,2)</f>
        <v>0</v>
      </c>
      <c r="BL522" s="23" t="s">
        <v>239</v>
      </c>
      <c r="BM522" s="23" t="s">
        <v>710</v>
      </c>
    </row>
    <row r="523" s="11" customFormat="1">
      <c r="B523" s="235"/>
      <c r="C523" s="236"/>
      <c r="D523" s="232" t="s">
        <v>155</v>
      </c>
      <c r="E523" s="237" t="s">
        <v>21</v>
      </c>
      <c r="F523" s="238" t="s">
        <v>699</v>
      </c>
      <c r="G523" s="236"/>
      <c r="H523" s="237" t="s">
        <v>21</v>
      </c>
      <c r="I523" s="239"/>
      <c r="J523" s="236"/>
      <c r="K523" s="236"/>
      <c r="L523" s="240"/>
      <c r="M523" s="241"/>
      <c r="N523" s="242"/>
      <c r="O523" s="242"/>
      <c r="P523" s="242"/>
      <c r="Q523" s="242"/>
      <c r="R523" s="242"/>
      <c r="S523" s="242"/>
      <c r="T523" s="243"/>
      <c r="AT523" s="244" t="s">
        <v>155</v>
      </c>
      <c r="AU523" s="244" t="s">
        <v>82</v>
      </c>
      <c r="AV523" s="11" t="s">
        <v>80</v>
      </c>
      <c r="AW523" s="11" t="s">
        <v>35</v>
      </c>
      <c r="AX523" s="11" t="s">
        <v>72</v>
      </c>
      <c r="AY523" s="244" t="s">
        <v>143</v>
      </c>
    </row>
    <row r="524" s="12" customFormat="1">
      <c r="B524" s="245"/>
      <c r="C524" s="246"/>
      <c r="D524" s="232" t="s">
        <v>155</v>
      </c>
      <c r="E524" s="247" t="s">
        <v>21</v>
      </c>
      <c r="F524" s="248" t="s">
        <v>700</v>
      </c>
      <c r="G524" s="246"/>
      <c r="H524" s="249">
        <v>15.66</v>
      </c>
      <c r="I524" s="250"/>
      <c r="J524" s="246"/>
      <c r="K524" s="246"/>
      <c r="L524" s="251"/>
      <c r="M524" s="252"/>
      <c r="N524" s="253"/>
      <c r="O524" s="253"/>
      <c r="P524" s="253"/>
      <c r="Q524" s="253"/>
      <c r="R524" s="253"/>
      <c r="S524" s="253"/>
      <c r="T524" s="254"/>
      <c r="AT524" s="255" t="s">
        <v>155</v>
      </c>
      <c r="AU524" s="255" t="s">
        <v>82</v>
      </c>
      <c r="AV524" s="12" t="s">
        <v>82</v>
      </c>
      <c r="AW524" s="12" t="s">
        <v>35</v>
      </c>
      <c r="AX524" s="12" t="s">
        <v>72</v>
      </c>
      <c r="AY524" s="255" t="s">
        <v>143</v>
      </c>
    </row>
    <row r="525" s="12" customFormat="1">
      <c r="B525" s="245"/>
      <c r="C525" s="246"/>
      <c r="D525" s="232" t="s">
        <v>155</v>
      </c>
      <c r="E525" s="247" t="s">
        <v>21</v>
      </c>
      <c r="F525" s="248" t="s">
        <v>701</v>
      </c>
      <c r="G525" s="246"/>
      <c r="H525" s="249">
        <v>0.45800000000000002</v>
      </c>
      <c r="I525" s="250"/>
      <c r="J525" s="246"/>
      <c r="K525" s="246"/>
      <c r="L525" s="251"/>
      <c r="M525" s="252"/>
      <c r="N525" s="253"/>
      <c r="O525" s="253"/>
      <c r="P525" s="253"/>
      <c r="Q525" s="253"/>
      <c r="R525" s="253"/>
      <c r="S525" s="253"/>
      <c r="T525" s="254"/>
      <c r="AT525" s="255" t="s">
        <v>155</v>
      </c>
      <c r="AU525" s="255" t="s">
        <v>82</v>
      </c>
      <c r="AV525" s="12" t="s">
        <v>82</v>
      </c>
      <c r="AW525" s="12" t="s">
        <v>35</v>
      </c>
      <c r="AX525" s="12" t="s">
        <v>72</v>
      </c>
      <c r="AY525" s="255" t="s">
        <v>143</v>
      </c>
    </row>
    <row r="526" s="13" customFormat="1">
      <c r="B526" s="256"/>
      <c r="C526" s="257"/>
      <c r="D526" s="232" t="s">
        <v>155</v>
      </c>
      <c r="E526" s="258" t="s">
        <v>21</v>
      </c>
      <c r="F526" s="259" t="s">
        <v>167</v>
      </c>
      <c r="G526" s="257"/>
      <c r="H526" s="260">
        <v>16.117999999999999</v>
      </c>
      <c r="I526" s="261"/>
      <c r="J526" s="257"/>
      <c r="K526" s="257"/>
      <c r="L526" s="262"/>
      <c r="M526" s="263"/>
      <c r="N526" s="264"/>
      <c r="O526" s="264"/>
      <c r="P526" s="264"/>
      <c r="Q526" s="264"/>
      <c r="R526" s="264"/>
      <c r="S526" s="264"/>
      <c r="T526" s="265"/>
      <c r="AT526" s="266" t="s">
        <v>155</v>
      </c>
      <c r="AU526" s="266" t="s">
        <v>82</v>
      </c>
      <c r="AV526" s="13" t="s">
        <v>151</v>
      </c>
      <c r="AW526" s="13" t="s">
        <v>35</v>
      </c>
      <c r="AX526" s="13" t="s">
        <v>80</v>
      </c>
      <c r="AY526" s="266" t="s">
        <v>143</v>
      </c>
    </row>
    <row r="527" s="1" customFormat="1" ht="16.5" customHeight="1">
      <c r="B527" s="45"/>
      <c r="C527" s="220" t="s">
        <v>711</v>
      </c>
      <c r="D527" s="220" t="s">
        <v>146</v>
      </c>
      <c r="E527" s="221" t="s">
        <v>712</v>
      </c>
      <c r="F527" s="222" t="s">
        <v>713</v>
      </c>
      <c r="G527" s="223" t="s">
        <v>162</v>
      </c>
      <c r="H527" s="224">
        <v>16.117999999999999</v>
      </c>
      <c r="I527" s="225"/>
      <c r="J527" s="226">
        <f>ROUND(I527*H527,2)</f>
        <v>0</v>
      </c>
      <c r="K527" s="222" t="s">
        <v>150</v>
      </c>
      <c r="L527" s="71"/>
      <c r="M527" s="227" t="s">
        <v>21</v>
      </c>
      <c r="N527" s="228" t="s">
        <v>43</v>
      </c>
      <c r="O527" s="46"/>
      <c r="P527" s="229">
        <f>O527*H527</f>
        <v>0</v>
      </c>
      <c r="Q527" s="229">
        <v>0.00029999999999999997</v>
      </c>
      <c r="R527" s="229">
        <f>Q527*H527</f>
        <v>0.0048353999999999992</v>
      </c>
      <c r="S527" s="229">
        <v>0</v>
      </c>
      <c r="T527" s="230">
        <f>S527*H527</f>
        <v>0</v>
      </c>
      <c r="AR527" s="23" t="s">
        <v>239</v>
      </c>
      <c r="AT527" s="23" t="s">
        <v>146</v>
      </c>
      <c r="AU527" s="23" t="s">
        <v>82</v>
      </c>
      <c r="AY527" s="23" t="s">
        <v>143</v>
      </c>
      <c r="BE527" s="231">
        <f>IF(N527="základní",J527,0)</f>
        <v>0</v>
      </c>
      <c r="BF527" s="231">
        <f>IF(N527="snížená",J527,0)</f>
        <v>0</v>
      </c>
      <c r="BG527" s="231">
        <f>IF(N527="zákl. přenesená",J527,0)</f>
        <v>0</v>
      </c>
      <c r="BH527" s="231">
        <f>IF(N527="sníž. přenesená",J527,0)</f>
        <v>0</v>
      </c>
      <c r="BI527" s="231">
        <f>IF(N527="nulová",J527,0)</f>
        <v>0</v>
      </c>
      <c r="BJ527" s="23" t="s">
        <v>80</v>
      </c>
      <c r="BK527" s="231">
        <f>ROUND(I527*H527,2)</f>
        <v>0</v>
      </c>
      <c r="BL527" s="23" t="s">
        <v>239</v>
      </c>
      <c r="BM527" s="23" t="s">
        <v>714</v>
      </c>
    </row>
    <row r="528" s="1" customFormat="1">
      <c r="B528" s="45"/>
      <c r="C528" s="73"/>
      <c r="D528" s="232" t="s">
        <v>153</v>
      </c>
      <c r="E528" s="73"/>
      <c r="F528" s="233" t="s">
        <v>715</v>
      </c>
      <c r="G528" s="73"/>
      <c r="H528" s="73"/>
      <c r="I528" s="190"/>
      <c r="J528" s="73"/>
      <c r="K528" s="73"/>
      <c r="L528" s="71"/>
      <c r="M528" s="234"/>
      <c r="N528" s="46"/>
      <c r="O528" s="46"/>
      <c r="P528" s="46"/>
      <c r="Q528" s="46"/>
      <c r="R528" s="46"/>
      <c r="S528" s="46"/>
      <c r="T528" s="94"/>
      <c r="AT528" s="23" t="s">
        <v>153</v>
      </c>
      <c r="AU528" s="23" t="s">
        <v>82</v>
      </c>
    </row>
    <row r="529" s="11" customFormat="1">
      <c r="B529" s="235"/>
      <c r="C529" s="236"/>
      <c r="D529" s="232" t="s">
        <v>155</v>
      </c>
      <c r="E529" s="237" t="s">
        <v>21</v>
      </c>
      <c r="F529" s="238" t="s">
        <v>699</v>
      </c>
      <c r="G529" s="236"/>
      <c r="H529" s="237" t="s">
        <v>21</v>
      </c>
      <c r="I529" s="239"/>
      <c r="J529" s="236"/>
      <c r="K529" s="236"/>
      <c r="L529" s="240"/>
      <c r="M529" s="241"/>
      <c r="N529" s="242"/>
      <c r="O529" s="242"/>
      <c r="P529" s="242"/>
      <c r="Q529" s="242"/>
      <c r="R529" s="242"/>
      <c r="S529" s="242"/>
      <c r="T529" s="243"/>
      <c r="AT529" s="244" t="s">
        <v>155</v>
      </c>
      <c r="AU529" s="244" t="s">
        <v>82</v>
      </c>
      <c r="AV529" s="11" t="s">
        <v>80</v>
      </c>
      <c r="AW529" s="11" t="s">
        <v>35</v>
      </c>
      <c r="AX529" s="11" t="s">
        <v>72</v>
      </c>
      <c r="AY529" s="244" t="s">
        <v>143</v>
      </c>
    </row>
    <row r="530" s="12" customFormat="1">
      <c r="B530" s="245"/>
      <c r="C530" s="246"/>
      <c r="D530" s="232" t="s">
        <v>155</v>
      </c>
      <c r="E530" s="247" t="s">
        <v>21</v>
      </c>
      <c r="F530" s="248" t="s">
        <v>700</v>
      </c>
      <c r="G530" s="246"/>
      <c r="H530" s="249">
        <v>15.66</v>
      </c>
      <c r="I530" s="250"/>
      <c r="J530" s="246"/>
      <c r="K530" s="246"/>
      <c r="L530" s="251"/>
      <c r="M530" s="252"/>
      <c r="N530" s="253"/>
      <c r="O530" s="253"/>
      <c r="P530" s="253"/>
      <c r="Q530" s="253"/>
      <c r="R530" s="253"/>
      <c r="S530" s="253"/>
      <c r="T530" s="254"/>
      <c r="AT530" s="255" t="s">
        <v>155</v>
      </c>
      <c r="AU530" s="255" t="s">
        <v>82</v>
      </c>
      <c r="AV530" s="12" t="s">
        <v>82</v>
      </c>
      <c r="AW530" s="12" t="s">
        <v>35</v>
      </c>
      <c r="AX530" s="12" t="s">
        <v>72</v>
      </c>
      <c r="AY530" s="255" t="s">
        <v>143</v>
      </c>
    </row>
    <row r="531" s="12" customFormat="1">
      <c r="B531" s="245"/>
      <c r="C531" s="246"/>
      <c r="D531" s="232" t="s">
        <v>155</v>
      </c>
      <c r="E531" s="247" t="s">
        <v>21</v>
      </c>
      <c r="F531" s="248" t="s">
        <v>701</v>
      </c>
      <c r="G531" s="246"/>
      <c r="H531" s="249">
        <v>0.45800000000000002</v>
      </c>
      <c r="I531" s="250"/>
      <c r="J531" s="246"/>
      <c r="K531" s="246"/>
      <c r="L531" s="251"/>
      <c r="M531" s="252"/>
      <c r="N531" s="253"/>
      <c r="O531" s="253"/>
      <c r="P531" s="253"/>
      <c r="Q531" s="253"/>
      <c r="R531" s="253"/>
      <c r="S531" s="253"/>
      <c r="T531" s="254"/>
      <c r="AT531" s="255" t="s">
        <v>155</v>
      </c>
      <c r="AU531" s="255" t="s">
        <v>82</v>
      </c>
      <c r="AV531" s="12" t="s">
        <v>82</v>
      </c>
      <c r="AW531" s="12" t="s">
        <v>35</v>
      </c>
      <c r="AX531" s="12" t="s">
        <v>72</v>
      </c>
      <c r="AY531" s="255" t="s">
        <v>143</v>
      </c>
    </row>
    <row r="532" s="13" customFormat="1">
      <c r="B532" s="256"/>
      <c r="C532" s="257"/>
      <c r="D532" s="232" t="s">
        <v>155</v>
      </c>
      <c r="E532" s="258" t="s">
        <v>21</v>
      </c>
      <c r="F532" s="259" t="s">
        <v>167</v>
      </c>
      <c r="G532" s="257"/>
      <c r="H532" s="260">
        <v>16.117999999999999</v>
      </c>
      <c r="I532" s="261"/>
      <c r="J532" s="257"/>
      <c r="K532" s="257"/>
      <c r="L532" s="262"/>
      <c r="M532" s="263"/>
      <c r="N532" s="264"/>
      <c r="O532" s="264"/>
      <c r="P532" s="264"/>
      <c r="Q532" s="264"/>
      <c r="R532" s="264"/>
      <c r="S532" s="264"/>
      <c r="T532" s="265"/>
      <c r="AT532" s="266" t="s">
        <v>155</v>
      </c>
      <c r="AU532" s="266" t="s">
        <v>82</v>
      </c>
      <c r="AV532" s="13" t="s">
        <v>151</v>
      </c>
      <c r="AW532" s="13" t="s">
        <v>35</v>
      </c>
      <c r="AX532" s="13" t="s">
        <v>80</v>
      </c>
      <c r="AY532" s="266" t="s">
        <v>143</v>
      </c>
    </row>
    <row r="533" s="1" customFormat="1" ht="16.5" customHeight="1">
      <c r="B533" s="45"/>
      <c r="C533" s="220" t="s">
        <v>716</v>
      </c>
      <c r="D533" s="220" t="s">
        <v>146</v>
      </c>
      <c r="E533" s="221" t="s">
        <v>717</v>
      </c>
      <c r="F533" s="222" t="s">
        <v>718</v>
      </c>
      <c r="G533" s="223" t="s">
        <v>419</v>
      </c>
      <c r="H533" s="224">
        <v>13.85</v>
      </c>
      <c r="I533" s="225"/>
      <c r="J533" s="226">
        <f>ROUND(I533*H533,2)</f>
        <v>0</v>
      </c>
      <c r="K533" s="222" t="s">
        <v>150</v>
      </c>
      <c r="L533" s="71"/>
      <c r="M533" s="227" t="s">
        <v>21</v>
      </c>
      <c r="N533" s="228" t="s">
        <v>43</v>
      </c>
      <c r="O533" s="46"/>
      <c r="P533" s="229">
        <f>O533*H533</f>
        <v>0</v>
      </c>
      <c r="Q533" s="229">
        <v>3.0000000000000001E-05</v>
      </c>
      <c r="R533" s="229">
        <f>Q533*H533</f>
        <v>0.00041550000000000002</v>
      </c>
      <c r="S533" s="229">
        <v>0</v>
      </c>
      <c r="T533" s="230">
        <f>S533*H533</f>
        <v>0</v>
      </c>
      <c r="AR533" s="23" t="s">
        <v>239</v>
      </c>
      <c r="AT533" s="23" t="s">
        <v>146</v>
      </c>
      <c r="AU533" s="23" t="s">
        <v>82</v>
      </c>
      <c r="AY533" s="23" t="s">
        <v>143</v>
      </c>
      <c r="BE533" s="231">
        <f>IF(N533="základní",J533,0)</f>
        <v>0</v>
      </c>
      <c r="BF533" s="231">
        <f>IF(N533="snížená",J533,0)</f>
        <v>0</v>
      </c>
      <c r="BG533" s="231">
        <f>IF(N533="zákl. přenesená",J533,0)</f>
        <v>0</v>
      </c>
      <c r="BH533" s="231">
        <f>IF(N533="sníž. přenesená",J533,0)</f>
        <v>0</v>
      </c>
      <c r="BI533" s="231">
        <f>IF(N533="nulová",J533,0)</f>
        <v>0</v>
      </c>
      <c r="BJ533" s="23" t="s">
        <v>80</v>
      </c>
      <c r="BK533" s="231">
        <f>ROUND(I533*H533,2)</f>
        <v>0</v>
      </c>
      <c r="BL533" s="23" t="s">
        <v>239</v>
      </c>
      <c r="BM533" s="23" t="s">
        <v>719</v>
      </c>
    </row>
    <row r="534" s="1" customFormat="1">
      <c r="B534" s="45"/>
      <c r="C534" s="73"/>
      <c r="D534" s="232" t="s">
        <v>153</v>
      </c>
      <c r="E534" s="73"/>
      <c r="F534" s="233" t="s">
        <v>715</v>
      </c>
      <c r="G534" s="73"/>
      <c r="H534" s="73"/>
      <c r="I534" s="190"/>
      <c r="J534" s="73"/>
      <c r="K534" s="73"/>
      <c r="L534" s="71"/>
      <c r="M534" s="234"/>
      <c r="N534" s="46"/>
      <c r="O534" s="46"/>
      <c r="P534" s="46"/>
      <c r="Q534" s="46"/>
      <c r="R534" s="46"/>
      <c r="S534" s="46"/>
      <c r="T534" s="94"/>
      <c r="AT534" s="23" t="s">
        <v>153</v>
      </c>
      <c r="AU534" s="23" t="s">
        <v>82</v>
      </c>
    </row>
    <row r="535" s="11" customFormat="1">
      <c r="B535" s="235"/>
      <c r="C535" s="236"/>
      <c r="D535" s="232" t="s">
        <v>155</v>
      </c>
      <c r="E535" s="237" t="s">
        <v>21</v>
      </c>
      <c r="F535" s="238" t="s">
        <v>488</v>
      </c>
      <c r="G535" s="236"/>
      <c r="H535" s="237" t="s">
        <v>21</v>
      </c>
      <c r="I535" s="239"/>
      <c r="J535" s="236"/>
      <c r="K535" s="236"/>
      <c r="L535" s="240"/>
      <c r="M535" s="241"/>
      <c r="N535" s="242"/>
      <c r="O535" s="242"/>
      <c r="P535" s="242"/>
      <c r="Q535" s="242"/>
      <c r="R535" s="242"/>
      <c r="S535" s="242"/>
      <c r="T535" s="243"/>
      <c r="AT535" s="244" t="s">
        <v>155</v>
      </c>
      <c r="AU535" s="244" t="s">
        <v>82</v>
      </c>
      <c r="AV535" s="11" t="s">
        <v>80</v>
      </c>
      <c r="AW535" s="11" t="s">
        <v>35</v>
      </c>
      <c r="AX535" s="11" t="s">
        <v>72</v>
      </c>
      <c r="AY535" s="244" t="s">
        <v>143</v>
      </c>
    </row>
    <row r="536" s="12" customFormat="1">
      <c r="B536" s="245"/>
      <c r="C536" s="246"/>
      <c r="D536" s="232" t="s">
        <v>155</v>
      </c>
      <c r="E536" s="247" t="s">
        <v>21</v>
      </c>
      <c r="F536" s="248" t="s">
        <v>720</v>
      </c>
      <c r="G536" s="246"/>
      <c r="H536" s="249">
        <v>10.800000000000001</v>
      </c>
      <c r="I536" s="250"/>
      <c r="J536" s="246"/>
      <c r="K536" s="246"/>
      <c r="L536" s="251"/>
      <c r="M536" s="252"/>
      <c r="N536" s="253"/>
      <c r="O536" s="253"/>
      <c r="P536" s="253"/>
      <c r="Q536" s="253"/>
      <c r="R536" s="253"/>
      <c r="S536" s="253"/>
      <c r="T536" s="254"/>
      <c r="AT536" s="255" t="s">
        <v>155</v>
      </c>
      <c r="AU536" s="255" t="s">
        <v>82</v>
      </c>
      <c r="AV536" s="12" t="s">
        <v>82</v>
      </c>
      <c r="AW536" s="12" t="s">
        <v>35</v>
      </c>
      <c r="AX536" s="12" t="s">
        <v>72</v>
      </c>
      <c r="AY536" s="255" t="s">
        <v>143</v>
      </c>
    </row>
    <row r="537" s="12" customFormat="1">
      <c r="B537" s="245"/>
      <c r="C537" s="246"/>
      <c r="D537" s="232" t="s">
        <v>155</v>
      </c>
      <c r="E537" s="247" t="s">
        <v>21</v>
      </c>
      <c r="F537" s="248" t="s">
        <v>721</v>
      </c>
      <c r="G537" s="246"/>
      <c r="H537" s="249">
        <v>3.0499999999999998</v>
      </c>
      <c r="I537" s="250"/>
      <c r="J537" s="246"/>
      <c r="K537" s="246"/>
      <c r="L537" s="251"/>
      <c r="M537" s="252"/>
      <c r="N537" s="253"/>
      <c r="O537" s="253"/>
      <c r="P537" s="253"/>
      <c r="Q537" s="253"/>
      <c r="R537" s="253"/>
      <c r="S537" s="253"/>
      <c r="T537" s="254"/>
      <c r="AT537" s="255" t="s">
        <v>155</v>
      </c>
      <c r="AU537" s="255" t="s">
        <v>82</v>
      </c>
      <c r="AV537" s="12" t="s">
        <v>82</v>
      </c>
      <c r="AW537" s="12" t="s">
        <v>35</v>
      </c>
      <c r="AX537" s="12" t="s">
        <v>72</v>
      </c>
      <c r="AY537" s="255" t="s">
        <v>143</v>
      </c>
    </row>
    <row r="538" s="13" customFormat="1">
      <c r="B538" s="256"/>
      <c r="C538" s="257"/>
      <c r="D538" s="232" t="s">
        <v>155</v>
      </c>
      <c r="E538" s="258" t="s">
        <v>21</v>
      </c>
      <c r="F538" s="259" t="s">
        <v>167</v>
      </c>
      <c r="G538" s="257"/>
      <c r="H538" s="260">
        <v>13.85</v>
      </c>
      <c r="I538" s="261"/>
      <c r="J538" s="257"/>
      <c r="K538" s="257"/>
      <c r="L538" s="262"/>
      <c r="M538" s="263"/>
      <c r="N538" s="264"/>
      <c r="O538" s="264"/>
      <c r="P538" s="264"/>
      <c r="Q538" s="264"/>
      <c r="R538" s="264"/>
      <c r="S538" s="264"/>
      <c r="T538" s="265"/>
      <c r="AT538" s="266" t="s">
        <v>155</v>
      </c>
      <c r="AU538" s="266" t="s">
        <v>82</v>
      </c>
      <c r="AV538" s="13" t="s">
        <v>151</v>
      </c>
      <c r="AW538" s="13" t="s">
        <v>35</v>
      </c>
      <c r="AX538" s="13" t="s">
        <v>80</v>
      </c>
      <c r="AY538" s="266" t="s">
        <v>143</v>
      </c>
    </row>
    <row r="539" s="1" customFormat="1" ht="16.5" customHeight="1">
      <c r="B539" s="45"/>
      <c r="C539" s="220" t="s">
        <v>722</v>
      </c>
      <c r="D539" s="220" t="s">
        <v>146</v>
      </c>
      <c r="E539" s="221" t="s">
        <v>723</v>
      </c>
      <c r="F539" s="222" t="s">
        <v>724</v>
      </c>
      <c r="G539" s="223" t="s">
        <v>162</v>
      </c>
      <c r="H539" s="224">
        <v>25.629000000000001</v>
      </c>
      <c r="I539" s="225"/>
      <c r="J539" s="226">
        <f>ROUND(I539*H539,2)</f>
        <v>0</v>
      </c>
      <c r="K539" s="222" t="s">
        <v>150</v>
      </c>
      <c r="L539" s="71"/>
      <c r="M539" s="227" t="s">
        <v>21</v>
      </c>
      <c r="N539" s="228" t="s">
        <v>43</v>
      </c>
      <c r="O539" s="46"/>
      <c r="P539" s="229">
        <f>O539*H539</f>
        <v>0</v>
      </c>
      <c r="Q539" s="229">
        <v>0</v>
      </c>
      <c r="R539" s="229">
        <f>Q539*H539</f>
        <v>0</v>
      </c>
      <c r="S539" s="229">
        <v>0.086900000000000005</v>
      </c>
      <c r="T539" s="230">
        <f>S539*H539</f>
        <v>2.2271601000000003</v>
      </c>
      <c r="AR539" s="23" t="s">
        <v>239</v>
      </c>
      <c r="AT539" s="23" t="s">
        <v>146</v>
      </c>
      <c r="AU539" s="23" t="s">
        <v>82</v>
      </c>
      <c r="AY539" s="23" t="s">
        <v>143</v>
      </c>
      <c r="BE539" s="231">
        <f>IF(N539="základní",J539,0)</f>
        <v>0</v>
      </c>
      <c r="BF539" s="231">
        <f>IF(N539="snížená",J539,0)</f>
        <v>0</v>
      </c>
      <c r="BG539" s="231">
        <f>IF(N539="zákl. přenesená",J539,0)</f>
        <v>0</v>
      </c>
      <c r="BH539" s="231">
        <f>IF(N539="sníž. přenesená",J539,0)</f>
        <v>0</v>
      </c>
      <c r="BI539" s="231">
        <f>IF(N539="nulová",J539,0)</f>
        <v>0</v>
      </c>
      <c r="BJ539" s="23" t="s">
        <v>80</v>
      </c>
      <c r="BK539" s="231">
        <f>ROUND(I539*H539,2)</f>
        <v>0</v>
      </c>
      <c r="BL539" s="23" t="s">
        <v>239</v>
      </c>
      <c r="BM539" s="23" t="s">
        <v>725</v>
      </c>
    </row>
    <row r="540" s="11" customFormat="1">
      <c r="B540" s="235"/>
      <c r="C540" s="236"/>
      <c r="D540" s="232" t="s">
        <v>155</v>
      </c>
      <c r="E540" s="237" t="s">
        <v>21</v>
      </c>
      <c r="F540" s="238" t="s">
        <v>345</v>
      </c>
      <c r="G540" s="236"/>
      <c r="H540" s="237" t="s">
        <v>21</v>
      </c>
      <c r="I540" s="239"/>
      <c r="J540" s="236"/>
      <c r="K540" s="236"/>
      <c r="L540" s="240"/>
      <c r="M540" s="241"/>
      <c r="N540" s="242"/>
      <c r="O540" s="242"/>
      <c r="P540" s="242"/>
      <c r="Q540" s="242"/>
      <c r="R540" s="242"/>
      <c r="S540" s="242"/>
      <c r="T540" s="243"/>
      <c r="AT540" s="244" t="s">
        <v>155</v>
      </c>
      <c r="AU540" s="244" t="s">
        <v>82</v>
      </c>
      <c r="AV540" s="11" t="s">
        <v>80</v>
      </c>
      <c r="AW540" s="11" t="s">
        <v>35</v>
      </c>
      <c r="AX540" s="11" t="s">
        <v>72</v>
      </c>
      <c r="AY540" s="244" t="s">
        <v>143</v>
      </c>
    </row>
    <row r="541" s="12" customFormat="1">
      <c r="B541" s="245"/>
      <c r="C541" s="246"/>
      <c r="D541" s="232" t="s">
        <v>155</v>
      </c>
      <c r="E541" s="247" t="s">
        <v>21</v>
      </c>
      <c r="F541" s="248" t="s">
        <v>346</v>
      </c>
      <c r="G541" s="246"/>
      <c r="H541" s="249">
        <v>31.169</v>
      </c>
      <c r="I541" s="250"/>
      <c r="J541" s="246"/>
      <c r="K541" s="246"/>
      <c r="L541" s="251"/>
      <c r="M541" s="252"/>
      <c r="N541" s="253"/>
      <c r="O541" s="253"/>
      <c r="P541" s="253"/>
      <c r="Q541" s="253"/>
      <c r="R541" s="253"/>
      <c r="S541" s="253"/>
      <c r="T541" s="254"/>
      <c r="AT541" s="255" t="s">
        <v>155</v>
      </c>
      <c r="AU541" s="255" t="s">
        <v>82</v>
      </c>
      <c r="AV541" s="12" t="s">
        <v>82</v>
      </c>
      <c r="AW541" s="12" t="s">
        <v>35</v>
      </c>
      <c r="AX541" s="12" t="s">
        <v>72</v>
      </c>
      <c r="AY541" s="255" t="s">
        <v>143</v>
      </c>
    </row>
    <row r="542" s="12" customFormat="1">
      <c r="B542" s="245"/>
      <c r="C542" s="246"/>
      <c r="D542" s="232" t="s">
        <v>155</v>
      </c>
      <c r="E542" s="247" t="s">
        <v>21</v>
      </c>
      <c r="F542" s="248" t="s">
        <v>347</v>
      </c>
      <c r="G542" s="246"/>
      <c r="H542" s="249">
        <v>4.2599999999999998</v>
      </c>
      <c r="I542" s="250"/>
      <c r="J542" s="246"/>
      <c r="K542" s="246"/>
      <c r="L542" s="251"/>
      <c r="M542" s="252"/>
      <c r="N542" s="253"/>
      <c r="O542" s="253"/>
      <c r="P542" s="253"/>
      <c r="Q542" s="253"/>
      <c r="R542" s="253"/>
      <c r="S542" s="253"/>
      <c r="T542" s="254"/>
      <c r="AT542" s="255" t="s">
        <v>155</v>
      </c>
      <c r="AU542" s="255" t="s">
        <v>82</v>
      </c>
      <c r="AV542" s="12" t="s">
        <v>82</v>
      </c>
      <c r="AW542" s="12" t="s">
        <v>35</v>
      </c>
      <c r="AX542" s="12" t="s">
        <v>72</v>
      </c>
      <c r="AY542" s="255" t="s">
        <v>143</v>
      </c>
    </row>
    <row r="543" s="12" customFormat="1">
      <c r="B543" s="245"/>
      <c r="C543" s="246"/>
      <c r="D543" s="232" t="s">
        <v>155</v>
      </c>
      <c r="E543" s="247" t="s">
        <v>21</v>
      </c>
      <c r="F543" s="248" t="s">
        <v>348</v>
      </c>
      <c r="G543" s="246"/>
      <c r="H543" s="249">
        <v>-9.8000000000000007</v>
      </c>
      <c r="I543" s="250"/>
      <c r="J543" s="246"/>
      <c r="K543" s="246"/>
      <c r="L543" s="251"/>
      <c r="M543" s="252"/>
      <c r="N543" s="253"/>
      <c r="O543" s="253"/>
      <c r="P543" s="253"/>
      <c r="Q543" s="253"/>
      <c r="R543" s="253"/>
      <c r="S543" s="253"/>
      <c r="T543" s="254"/>
      <c r="AT543" s="255" t="s">
        <v>155</v>
      </c>
      <c r="AU543" s="255" t="s">
        <v>82</v>
      </c>
      <c r="AV543" s="12" t="s">
        <v>82</v>
      </c>
      <c r="AW543" s="12" t="s">
        <v>35</v>
      </c>
      <c r="AX543" s="12" t="s">
        <v>72</v>
      </c>
      <c r="AY543" s="255" t="s">
        <v>143</v>
      </c>
    </row>
    <row r="544" s="13" customFormat="1">
      <c r="B544" s="256"/>
      <c r="C544" s="257"/>
      <c r="D544" s="232" t="s">
        <v>155</v>
      </c>
      <c r="E544" s="258" t="s">
        <v>21</v>
      </c>
      <c r="F544" s="259" t="s">
        <v>167</v>
      </c>
      <c r="G544" s="257"/>
      <c r="H544" s="260">
        <v>25.629000000000001</v>
      </c>
      <c r="I544" s="261"/>
      <c r="J544" s="257"/>
      <c r="K544" s="257"/>
      <c r="L544" s="262"/>
      <c r="M544" s="263"/>
      <c r="N544" s="264"/>
      <c r="O544" s="264"/>
      <c r="P544" s="264"/>
      <c r="Q544" s="264"/>
      <c r="R544" s="264"/>
      <c r="S544" s="264"/>
      <c r="T544" s="265"/>
      <c r="AT544" s="266" t="s">
        <v>155</v>
      </c>
      <c r="AU544" s="266" t="s">
        <v>82</v>
      </c>
      <c r="AV544" s="13" t="s">
        <v>151</v>
      </c>
      <c r="AW544" s="13" t="s">
        <v>35</v>
      </c>
      <c r="AX544" s="13" t="s">
        <v>80</v>
      </c>
      <c r="AY544" s="266" t="s">
        <v>143</v>
      </c>
    </row>
    <row r="545" s="1" customFormat="1" ht="38.25" customHeight="1">
      <c r="B545" s="45"/>
      <c r="C545" s="220" t="s">
        <v>726</v>
      </c>
      <c r="D545" s="220" t="s">
        <v>146</v>
      </c>
      <c r="E545" s="221" t="s">
        <v>727</v>
      </c>
      <c r="F545" s="222" t="s">
        <v>728</v>
      </c>
      <c r="G545" s="223" t="s">
        <v>370</v>
      </c>
      <c r="H545" s="224">
        <v>0.26100000000000001</v>
      </c>
      <c r="I545" s="225"/>
      <c r="J545" s="226">
        <f>ROUND(I545*H545,2)</f>
        <v>0</v>
      </c>
      <c r="K545" s="222" t="s">
        <v>150</v>
      </c>
      <c r="L545" s="71"/>
      <c r="M545" s="227" t="s">
        <v>21</v>
      </c>
      <c r="N545" s="228" t="s">
        <v>43</v>
      </c>
      <c r="O545" s="46"/>
      <c r="P545" s="229">
        <f>O545*H545</f>
        <v>0</v>
      </c>
      <c r="Q545" s="229">
        <v>0</v>
      </c>
      <c r="R545" s="229">
        <f>Q545*H545</f>
        <v>0</v>
      </c>
      <c r="S545" s="229">
        <v>0</v>
      </c>
      <c r="T545" s="230">
        <f>S545*H545</f>
        <v>0</v>
      </c>
      <c r="AR545" s="23" t="s">
        <v>239</v>
      </c>
      <c r="AT545" s="23" t="s">
        <v>146</v>
      </c>
      <c r="AU545" s="23" t="s">
        <v>82</v>
      </c>
      <c r="AY545" s="23" t="s">
        <v>143</v>
      </c>
      <c r="BE545" s="231">
        <f>IF(N545="základní",J545,0)</f>
        <v>0</v>
      </c>
      <c r="BF545" s="231">
        <f>IF(N545="snížená",J545,0)</f>
        <v>0</v>
      </c>
      <c r="BG545" s="231">
        <f>IF(N545="zákl. přenesená",J545,0)</f>
        <v>0</v>
      </c>
      <c r="BH545" s="231">
        <f>IF(N545="sníž. přenesená",J545,0)</f>
        <v>0</v>
      </c>
      <c r="BI545" s="231">
        <f>IF(N545="nulová",J545,0)</f>
        <v>0</v>
      </c>
      <c r="BJ545" s="23" t="s">
        <v>80</v>
      </c>
      <c r="BK545" s="231">
        <f>ROUND(I545*H545,2)</f>
        <v>0</v>
      </c>
      <c r="BL545" s="23" t="s">
        <v>239</v>
      </c>
      <c r="BM545" s="23" t="s">
        <v>729</v>
      </c>
    </row>
    <row r="546" s="1" customFormat="1">
      <c r="B546" s="45"/>
      <c r="C546" s="73"/>
      <c r="D546" s="232" t="s">
        <v>153</v>
      </c>
      <c r="E546" s="73"/>
      <c r="F546" s="233" t="s">
        <v>679</v>
      </c>
      <c r="G546" s="73"/>
      <c r="H546" s="73"/>
      <c r="I546" s="190"/>
      <c r="J546" s="73"/>
      <c r="K546" s="73"/>
      <c r="L546" s="71"/>
      <c r="M546" s="234"/>
      <c r="N546" s="46"/>
      <c r="O546" s="46"/>
      <c r="P546" s="46"/>
      <c r="Q546" s="46"/>
      <c r="R546" s="46"/>
      <c r="S546" s="46"/>
      <c r="T546" s="94"/>
      <c r="AT546" s="23" t="s">
        <v>153</v>
      </c>
      <c r="AU546" s="23" t="s">
        <v>82</v>
      </c>
    </row>
    <row r="547" s="1" customFormat="1" ht="38.25" customHeight="1">
      <c r="B547" s="45"/>
      <c r="C547" s="220" t="s">
        <v>730</v>
      </c>
      <c r="D547" s="220" t="s">
        <v>146</v>
      </c>
      <c r="E547" s="221" t="s">
        <v>731</v>
      </c>
      <c r="F547" s="222" t="s">
        <v>732</v>
      </c>
      <c r="G547" s="223" t="s">
        <v>370</v>
      </c>
      <c r="H547" s="224">
        <v>0.26100000000000001</v>
      </c>
      <c r="I547" s="225"/>
      <c r="J547" s="226">
        <f>ROUND(I547*H547,2)</f>
        <v>0</v>
      </c>
      <c r="K547" s="222" t="s">
        <v>150</v>
      </c>
      <c r="L547" s="71"/>
      <c r="M547" s="227" t="s">
        <v>21</v>
      </c>
      <c r="N547" s="228" t="s">
        <v>43</v>
      </c>
      <c r="O547" s="46"/>
      <c r="P547" s="229">
        <f>O547*H547</f>
        <v>0</v>
      </c>
      <c r="Q547" s="229">
        <v>0</v>
      </c>
      <c r="R547" s="229">
        <f>Q547*H547</f>
        <v>0</v>
      </c>
      <c r="S547" s="229">
        <v>0</v>
      </c>
      <c r="T547" s="230">
        <f>S547*H547</f>
        <v>0</v>
      </c>
      <c r="AR547" s="23" t="s">
        <v>239</v>
      </c>
      <c r="AT547" s="23" t="s">
        <v>146</v>
      </c>
      <c r="AU547" s="23" t="s">
        <v>82</v>
      </c>
      <c r="AY547" s="23" t="s">
        <v>143</v>
      </c>
      <c r="BE547" s="231">
        <f>IF(N547="základní",J547,0)</f>
        <v>0</v>
      </c>
      <c r="BF547" s="231">
        <f>IF(N547="snížená",J547,0)</f>
        <v>0</v>
      </c>
      <c r="BG547" s="231">
        <f>IF(N547="zákl. přenesená",J547,0)</f>
        <v>0</v>
      </c>
      <c r="BH547" s="231">
        <f>IF(N547="sníž. přenesená",J547,0)</f>
        <v>0</v>
      </c>
      <c r="BI547" s="231">
        <f>IF(N547="nulová",J547,0)</f>
        <v>0</v>
      </c>
      <c r="BJ547" s="23" t="s">
        <v>80</v>
      </c>
      <c r="BK547" s="231">
        <f>ROUND(I547*H547,2)</f>
        <v>0</v>
      </c>
      <c r="BL547" s="23" t="s">
        <v>239</v>
      </c>
      <c r="BM547" s="23" t="s">
        <v>733</v>
      </c>
    </row>
    <row r="548" s="1" customFormat="1">
      <c r="B548" s="45"/>
      <c r="C548" s="73"/>
      <c r="D548" s="232" t="s">
        <v>153</v>
      </c>
      <c r="E548" s="73"/>
      <c r="F548" s="233" t="s">
        <v>679</v>
      </c>
      <c r="G548" s="73"/>
      <c r="H548" s="73"/>
      <c r="I548" s="190"/>
      <c r="J548" s="73"/>
      <c r="K548" s="73"/>
      <c r="L548" s="71"/>
      <c r="M548" s="234"/>
      <c r="N548" s="46"/>
      <c r="O548" s="46"/>
      <c r="P548" s="46"/>
      <c r="Q548" s="46"/>
      <c r="R548" s="46"/>
      <c r="S548" s="46"/>
      <c r="T548" s="94"/>
      <c r="AT548" s="23" t="s">
        <v>153</v>
      </c>
      <c r="AU548" s="23" t="s">
        <v>82</v>
      </c>
    </row>
    <row r="549" s="1" customFormat="1" ht="38.25" customHeight="1">
      <c r="B549" s="45"/>
      <c r="C549" s="220" t="s">
        <v>734</v>
      </c>
      <c r="D549" s="220" t="s">
        <v>146</v>
      </c>
      <c r="E549" s="221" t="s">
        <v>735</v>
      </c>
      <c r="F549" s="222" t="s">
        <v>736</v>
      </c>
      <c r="G549" s="223" t="s">
        <v>370</v>
      </c>
      <c r="H549" s="224">
        <v>4.9589999999999996</v>
      </c>
      <c r="I549" s="225"/>
      <c r="J549" s="226">
        <f>ROUND(I549*H549,2)</f>
        <v>0</v>
      </c>
      <c r="K549" s="222" t="s">
        <v>150</v>
      </c>
      <c r="L549" s="71"/>
      <c r="M549" s="227" t="s">
        <v>21</v>
      </c>
      <c r="N549" s="228" t="s">
        <v>43</v>
      </c>
      <c r="O549" s="46"/>
      <c r="P549" s="229">
        <f>O549*H549</f>
        <v>0</v>
      </c>
      <c r="Q549" s="229">
        <v>0</v>
      </c>
      <c r="R549" s="229">
        <f>Q549*H549</f>
        <v>0</v>
      </c>
      <c r="S549" s="229">
        <v>0</v>
      </c>
      <c r="T549" s="230">
        <f>S549*H549</f>
        <v>0</v>
      </c>
      <c r="AR549" s="23" t="s">
        <v>239</v>
      </c>
      <c r="AT549" s="23" t="s">
        <v>146</v>
      </c>
      <c r="AU549" s="23" t="s">
        <v>82</v>
      </c>
      <c r="AY549" s="23" t="s">
        <v>143</v>
      </c>
      <c r="BE549" s="231">
        <f>IF(N549="základní",J549,0)</f>
        <v>0</v>
      </c>
      <c r="BF549" s="231">
        <f>IF(N549="snížená",J549,0)</f>
        <v>0</v>
      </c>
      <c r="BG549" s="231">
        <f>IF(N549="zákl. přenesená",J549,0)</f>
        <v>0</v>
      </c>
      <c r="BH549" s="231">
        <f>IF(N549="sníž. přenesená",J549,0)</f>
        <v>0</v>
      </c>
      <c r="BI549" s="231">
        <f>IF(N549="nulová",J549,0)</f>
        <v>0</v>
      </c>
      <c r="BJ549" s="23" t="s">
        <v>80</v>
      </c>
      <c r="BK549" s="231">
        <f>ROUND(I549*H549,2)</f>
        <v>0</v>
      </c>
      <c r="BL549" s="23" t="s">
        <v>239</v>
      </c>
      <c r="BM549" s="23" t="s">
        <v>737</v>
      </c>
    </row>
    <row r="550" s="1" customFormat="1">
      <c r="B550" s="45"/>
      <c r="C550" s="73"/>
      <c r="D550" s="232" t="s">
        <v>153</v>
      </c>
      <c r="E550" s="73"/>
      <c r="F550" s="233" t="s">
        <v>679</v>
      </c>
      <c r="G550" s="73"/>
      <c r="H550" s="73"/>
      <c r="I550" s="190"/>
      <c r="J550" s="73"/>
      <c r="K550" s="73"/>
      <c r="L550" s="71"/>
      <c r="M550" s="234"/>
      <c r="N550" s="46"/>
      <c r="O550" s="46"/>
      <c r="P550" s="46"/>
      <c r="Q550" s="46"/>
      <c r="R550" s="46"/>
      <c r="S550" s="46"/>
      <c r="T550" s="94"/>
      <c r="AT550" s="23" t="s">
        <v>153</v>
      </c>
      <c r="AU550" s="23" t="s">
        <v>82</v>
      </c>
    </row>
    <row r="551" s="12" customFormat="1">
      <c r="B551" s="245"/>
      <c r="C551" s="246"/>
      <c r="D551" s="232" t="s">
        <v>155</v>
      </c>
      <c r="E551" s="246"/>
      <c r="F551" s="248" t="s">
        <v>738</v>
      </c>
      <c r="G551" s="246"/>
      <c r="H551" s="249">
        <v>4.9589999999999996</v>
      </c>
      <c r="I551" s="250"/>
      <c r="J551" s="246"/>
      <c r="K551" s="246"/>
      <c r="L551" s="251"/>
      <c r="M551" s="252"/>
      <c r="N551" s="253"/>
      <c r="O551" s="253"/>
      <c r="P551" s="253"/>
      <c r="Q551" s="253"/>
      <c r="R551" s="253"/>
      <c r="S551" s="253"/>
      <c r="T551" s="254"/>
      <c r="AT551" s="255" t="s">
        <v>155</v>
      </c>
      <c r="AU551" s="255" t="s">
        <v>82</v>
      </c>
      <c r="AV551" s="12" t="s">
        <v>82</v>
      </c>
      <c r="AW551" s="12" t="s">
        <v>6</v>
      </c>
      <c r="AX551" s="12" t="s">
        <v>80</v>
      </c>
      <c r="AY551" s="255" t="s">
        <v>143</v>
      </c>
    </row>
    <row r="552" s="10" customFormat="1" ht="29.88" customHeight="1">
      <c r="B552" s="204"/>
      <c r="C552" s="205"/>
      <c r="D552" s="206" t="s">
        <v>71</v>
      </c>
      <c r="E552" s="218" t="s">
        <v>739</v>
      </c>
      <c r="F552" s="218" t="s">
        <v>740</v>
      </c>
      <c r="G552" s="205"/>
      <c r="H552" s="205"/>
      <c r="I552" s="208"/>
      <c r="J552" s="219">
        <f>BK552</f>
        <v>0</v>
      </c>
      <c r="K552" s="205"/>
      <c r="L552" s="210"/>
      <c r="M552" s="211"/>
      <c r="N552" s="212"/>
      <c r="O552" s="212"/>
      <c r="P552" s="213">
        <f>SUM(P553:P564)</f>
        <v>0</v>
      </c>
      <c r="Q552" s="212"/>
      <c r="R552" s="213">
        <f>SUM(R553:R564)</f>
        <v>0.0030472499999999996</v>
      </c>
      <c r="S552" s="212"/>
      <c r="T552" s="214">
        <f>SUM(T553:T564)</f>
        <v>0</v>
      </c>
      <c r="AR552" s="215" t="s">
        <v>82</v>
      </c>
      <c r="AT552" s="216" t="s">
        <v>71</v>
      </c>
      <c r="AU552" s="216" t="s">
        <v>80</v>
      </c>
      <c r="AY552" s="215" t="s">
        <v>143</v>
      </c>
      <c r="BK552" s="217">
        <f>SUM(BK553:BK564)</f>
        <v>0</v>
      </c>
    </row>
    <row r="553" s="1" customFormat="1" ht="16.5" customHeight="1">
      <c r="B553" s="45"/>
      <c r="C553" s="220" t="s">
        <v>741</v>
      </c>
      <c r="D553" s="220" t="s">
        <v>146</v>
      </c>
      <c r="E553" s="221" t="s">
        <v>742</v>
      </c>
      <c r="F553" s="222" t="s">
        <v>743</v>
      </c>
      <c r="G553" s="223" t="s">
        <v>162</v>
      </c>
      <c r="H553" s="224">
        <v>5.9749999999999996</v>
      </c>
      <c r="I553" s="225"/>
      <c r="J553" s="226">
        <f>ROUND(I553*H553,2)</f>
        <v>0</v>
      </c>
      <c r="K553" s="222" t="s">
        <v>150</v>
      </c>
      <c r="L553" s="71"/>
      <c r="M553" s="227" t="s">
        <v>21</v>
      </c>
      <c r="N553" s="228" t="s">
        <v>43</v>
      </c>
      <c r="O553" s="46"/>
      <c r="P553" s="229">
        <f>O553*H553</f>
        <v>0</v>
      </c>
      <c r="Q553" s="229">
        <v>0.00017000000000000001</v>
      </c>
      <c r="R553" s="229">
        <f>Q553*H553</f>
        <v>0.0010157499999999999</v>
      </c>
      <c r="S553" s="229">
        <v>0</v>
      </c>
      <c r="T553" s="230">
        <f>S553*H553</f>
        <v>0</v>
      </c>
      <c r="AR553" s="23" t="s">
        <v>239</v>
      </c>
      <c r="AT553" s="23" t="s">
        <v>146</v>
      </c>
      <c r="AU553" s="23" t="s">
        <v>82</v>
      </c>
      <c r="AY553" s="23" t="s">
        <v>143</v>
      </c>
      <c r="BE553" s="231">
        <f>IF(N553="základní",J553,0)</f>
        <v>0</v>
      </c>
      <c r="BF553" s="231">
        <f>IF(N553="snížená",J553,0)</f>
        <v>0</v>
      </c>
      <c r="BG553" s="231">
        <f>IF(N553="zákl. přenesená",J553,0)</f>
        <v>0</v>
      </c>
      <c r="BH553" s="231">
        <f>IF(N553="sníž. přenesená",J553,0)</f>
        <v>0</v>
      </c>
      <c r="BI553" s="231">
        <f>IF(N553="nulová",J553,0)</f>
        <v>0</v>
      </c>
      <c r="BJ553" s="23" t="s">
        <v>80</v>
      </c>
      <c r="BK553" s="231">
        <f>ROUND(I553*H553,2)</f>
        <v>0</v>
      </c>
      <c r="BL553" s="23" t="s">
        <v>239</v>
      </c>
      <c r="BM553" s="23" t="s">
        <v>744</v>
      </c>
    </row>
    <row r="554" s="11" customFormat="1">
      <c r="B554" s="235"/>
      <c r="C554" s="236"/>
      <c r="D554" s="232" t="s">
        <v>155</v>
      </c>
      <c r="E554" s="237" t="s">
        <v>21</v>
      </c>
      <c r="F554" s="238" t="s">
        <v>745</v>
      </c>
      <c r="G554" s="236"/>
      <c r="H554" s="237" t="s">
        <v>21</v>
      </c>
      <c r="I554" s="239"/>
      <c r="J554" s="236"/>
      <c r="K554" s="236"/>
      <c r="L554" s="240"/>
      <c r="M554" s="241"/>
      <c r="N554" s="242"/>
      <c r="O554" s="242"/>
      <c r="P554" s="242"/>
      <c r="Q554" s="242"/>
      <c r="R554" s="242"/>
      <c r="S554" s="242"/>
      <c r="T554" s="243"/>
      <c r="AT554" s="244" t="s">
        <v>155</v>
      </c>
      <c r="AU554" s="244" t="s">
        <v>82</v>
      </c>
      <c r="AV554" s="11" t="s">
        <v>80</v>
      </c>
      <c r="AW554" s="11" t="s">
        <v>35</v>
      </c>
      <c r="AX554" s="11" t="s">
        <v>72</v>
      </c>
      <c r="AY554" s="244" t="s">
        <v>143</v>
      </c>
    </row>
    <row r="555" s="12" customFormat="1">
      <c r="B555" s="245"/>
      <c r="C555" s="246"/>
      <c r="D555" s="232" t="s">
        <v>155</v>
      </c>
      <c r="E555" s="247" t="s">
        <v>21</v>
      </c>
      <c r="F555" s="248" t="s">
        <v>746</v>
      </c>
      <c r="G555" s="246"/>
      <c r="H555" s="249">
        <v>2.3999999999999999</v>
      </c>
      <c r="I555" s="250"/>
      <c r="J555" s="246"/>
      <c r="K555" s="246"/>
      <c r="L555" s="251"/>
      <c r="M555" s="252"/>
      <c r="N555" s="253"/>
      <c r="O555" s="253"/>
      <c r="P555" s="253"/>
      <c r="Q555" s="253"/>
      <c r="R555" s="253"/>
      <c r="S555" s="253"/>
      <c r="T555" s="254"/>
      <c r="AT555" s="255" t="s">
        <v>155</v>
      </c>
      <c r="AU555" s="255" t="s">
        <v>82</v>
      </c>
      <c r="AV555" s="12" t="s">
        <v>82</v>
      </c>
      <c r="AW555" s="12" t="s">
        <v>35</v>
      </c>
      <c r="AX555" s="12" t="s">
        <v>72</v>
      </c>
      <c r="AY555" s="255" t="s">
        <v>143</v>
      </c>
    </row>
    <row r="556" s="12" customFormat="1">
      <c r="B556" s="245"/>
      <c r="C556" s="246"/>
      <c r="D556" s="232" t="s">
        <v>155</v>
      </c>
      <c r="E556" s="247" t="s">
        <v>21</v>
      </c>
      <c r="F556" s="248" t="s">
        <v>747</v>
      </c>
      <c r="G556" s="246"/>
      <c r="H556" s="249">
        <v>1.2250000000000001</v>
      </c>
      <c r="I556" s="250"/>
      <c r="J556" s="246"/>
      <c r="K556" s="246"/>
      <c r="L556" s="251"/>
      <c r="M556" s="252"/>
      <c r="N556" s="253"/>
      <c r="O556" s="253"/>
      <c r="P556" s="253"/>
      <c r="Q556" s="253"/>
      <c r="R556" s="253"/>
      <c r="S556" s="253"/>
      <c r="T556" s="254"/>
      <c r="AT556" s="255" t="s">
        <v>155</v>
      </c>
      <c r="AU556" s="255" t="s">
        <v>82</v>
      </c>
      <c r="AV556" s="12" t="s">
        <v>82</v>
      </c>
      <c r="AW556" s="12" t="s">
        <v>35</v>
      </c>
      <c r="AX556" s="12" t="s">
        <v>72</v>
      </c>
      <c r="AY556" s="255" t="s">
        <v>143</v>
      </c>
    </row>
    <row r="557" s="12" customFormat="1">
      <c r="B557" s="245"/>
      <c r="C557" s="246"/>
      <c r="D557" s="232" t="s">
        <v>155</v>
      </c>
      <c r="E557" s="247" t="s">
        <v>21</v>
      </c>
      <c r="F557" s="248" t="s">
        <v>748</v>
      </c>
      <c r="G557" s="246"/>
      <c r="H557" s="249">
        <v>2.3500000000000001</v>
      </c>
      <c r="I557" s="250"/>
      <c r="J557" s="246"/>
      <c r="K557" s="246"/>
      <c r="L557" s="251"/>
      <c r="M557" s="252"/>
      <c r="N557" s="253"/>
      <c r="O557" s="253"/>
      <c r="P557" s="253"/>
      <c r="Q557" s="253"/>
      <c r="R557" s="253"/>
      <c r="S557" s="253"/>
      <c r="T557" s="254"/>
      <c r="AT557" s="255" t="s">
        <v>155</v>
      </c>
      <c r="AU557" s="255" t="s">
        <v>82</v>
      </c>
      <c r="AV557" s="12" t="s">
        <v>82</v>
      </c>
      <c r="AW557" s="12" t="s">
        <v>35</v>
      </c>
      <c r="AX557" s="12" t="s">
        <v>72</v>
      </c>
      <c r="AY557" s="255" t="s">
        <v>143</v>
      </c>
    </row>
    <row r="558" s="13" customFormat="1">
      <c r="B558" s="256"/>
      <c r="C558" s="257"/>
      <c r="D558" s="232" t="s">
        <v>155</v>
      </c>
      <c r="E558" s="258" t="s">
        <v>21</v>
      </c>
      <c r="F558" s="259" t="s">
        <v>167</v>
      </c>
      <c r="G558" s="257"/>
      <c r="H558" s="260">
        <v>5.9749999999999996</v>
      </c>
      <c r="I558" s="261"/>
      <c r="J558" s="257"/>
      <c r="K558" s="257"/>
      <c r="L558" s="262"/>
      <c r="M558" s="263"/>
      <c r="N558" s="264"/>
      <c r="O558" s="264"/>
      <c r="P558" s="264"/>
      <c r="Q558" s="264"/>
      <c r="R558" s="264"/>
      <c r="S558" s="264"/>
      <c r="T558" s="265"/>
      <c r="AT558" s="266" t="s">
        <v>155</v>
      </c>
      <c r="AU558" s="266" t="s">
        <v>82</v>
      </c>
      <c r="AV558" s="13" t="s">
        <v>151</v>
      </c>
      <c r="AW558" s="13" t="s">
        <v>35</v>
      </c>
      <c r="AX558" s="13" t="s">
        <v>80</v>
      </c>
      <c r="AY558" s="266" t="s">
        <v>143</v>
      </c>
    </row>
    <row r="559" s="1" customFormat="1" ht="16.5" customHeight="1">
      <c r="B559" s="45"/>
      <c r="C559" s="220" t="s">
        <v>749</v>
      </c>
      <c r="D559" s="220" t="s">
        <v>146</v>
      </c>
      <c r="E559" s="221" t="s">
        <v>750</v>
      </c>
      <c r="F559" s="222" t="s">
        <v>751</v>
      </c>
      <c r="G559" s="223" t="s">
        <v>162</v>
      </c>
      <c r="H559" s="224">
        <v>11.949999999999999</v>
      </c>
      <c r="I559" s="225"/>
      <c r="J559" s="226">
        <f>ROUND(I559*H559,2)</f>
        <v>0</v>
      </c>
      <c r="K559" s="222" t="s">
        <v>150</v>
      </c>
      <c r="L559" s="71"/>
      <c r="M559" s="227" t="s">
        <v>21</v>
      </c>
      <c r="N559" s="228" t="s">
        <v>43</v>
      </c>
      <c r="O559" s="46"/>
      <c r="P559" s="229">
        <f>O559*H559</f>
        <v>0</v>
      </c>
      <c r="Q559" s="229">
        <v>0.00017000000000000001</v>
      </c>
      <c r="R559" s="229">
        <f>Q559*H559</f>
        <v>0.0020314999999999999</v>
      </c>
      <c r="S559" s="229">
        <v>0</v>
      </c>
      <c r="T559" s="230">
        <f>S559*H559</f>
        <v>0</v>
      </c>
      <c r="AR559" s="23" t="s">
        <v>239</v>
      </c>
      <c r="AT559" s="23" t="s">
        <v>146</v>
      </c>
      <c r="AU559" s="23" t="s">
        <v>82</v>
      </c>
      <c r="AY559" s="23" t="s">
        <v>143</v>
      </c>
      <c r="BE559" s="231">
        <f>IF(N559="základní",J559,0)</f>
        <v>0</v>
      </c>
      <c r="BF559" s="231">
        <f>IF(N559="snížená",J559,0)</f>
        <v>0</v>
      </c>
      <c r="BG559" s="231">
        <f>IF(N559="zákl. přenesená",J559,0)</f>
        <v>0</v>
      </c>
      <c r="BH559" s="231">
        <f>IF(N559="sníž. přenesená",J559,0)</f>
        <v>0</v>
      </c>
      <c r="BI559" s="231">
        <f>IF(N559="nulová",J559,0)</f>
        <v>0</v>
      </c>
      <c r="BJ559" s="23" t="s">
        <v>80</v>
      </c>
      <c r="BK559" s="231">
        <f>ROUND(I559*H559,2)</f>
        <v>0</v>
      </c>
      <c r="BL559" s="23" t="s">
        <v>239</v>
      </c>
      <c r="BM559" s="23" t="s">
        <v>752</v>
      </c>
    </row>
    <row r="560" s="11" customFormat="1">
      <c r="B560" s="235"/>
      <c r="C560" s="236"/>
      <c r="D560" s="232" t="s">
        <v>155</v>
      </c>
      <c r="E560" s="237" t="s">
        <v>21</v>
      </c>
      <c r="F560" s="238" t="s">
        <v>745</v>
      </c>
      <c r="G560" s="236"/>
      <c r="H560" s="237" t="s">
        <v>21</v>
      </c>
      <c r="I560" s="239"/>
      <c r="J560" s="236"/>
      <c r="K560" s="236"/>
      <c r="L560" s="240"/>
      <c r="M560" s="241"/>
      <c r="N560" s="242"/>
      <c r="O560" s="242"/>
      <c r="P560" s="242"/>
      <c r="Q560" s="242"/>
      <c r="R560" s="242"/>
      <c r="S560" s="242"/>
      <c r="T560" s="243"/>
      <c r="AT560" s="244" t="s">
        <v>155</v>
      </c>
      <c r="AU560" s="244" t="s">
        <v>82</v>
      </c>
      <c r="AV560" s="11" t="s">
        <v>80</v>
      </c>
      <c r="AW560" s="11" t="s">
        <v>35</v>
      </c>
      <c r="AX560" s="11" t="s">
        <v>72</v>
      </c>
      <c r="AY560" s="244" t="s">
        <v>143</v>
      </c>
    </row>
    <row r="561" s="12" customFormat="1">
      <c r="B561" s="245"/>
      <c r="C561" s="246"/>
      <c r="D561" s="232" t="s">
        <v>155</v>
      </c>
      <c r="E561" s="247" t="s">
        <v>21</v>
      </c>
      <c r="F561" s="248" t="s">
        <v>753</v>
      </c>
      <c r="G561" s="246"/>
      <c r="H561" s="249">
        <v>4.7999999999999998</v>
      </c>
      <c r="I561" s="250"/>
      <c r="J561" s="246"/>
      <c r="K561" s="246"/>
      <c r="L561" s="251"/>
      <c r="M561" s="252"/>
      <c r="N561" s="253"/>
      <c r="O561" s="253"/>
      <c r="P561" s="253"/>
      <c r="Q561" s="253"/>
      <c r="R561" s="253"/>
      <c r="S561" s="253"/>
      <c r="T561" s="254"/>
      <c r="AT561" s="255" t="s">
        <v>155</v>
      </c>
      <c r="AU561" s="255" t="s">
        <v>82</v>
      </c>
      <c r="AV561" s="12" t="s">
        <v>82</v>
      </c>
      <c r="AW561" s="12" t="s">
        <v>35</v>
      </c>
      <c r="AX561" s="12" t="s">
        <v>72</v>
      </c>
      <c r="AY561" s="255" t="s">
        <v>143</v>
      </c>
    </row>
    <row r="562" s="12" customFormat="1">
      <c r="B562" s="245"/>
      <c r="C562" s="246"/>
      <c r="D562" s="232" t="s">
        <v>155</v>
      </c>
      <c r="E562" s="247" t="s">
        <v>21</v>
      </c>
      <c r="F562" s="248" t="s">
        <v>754</v>
      </c>
      <c r="G562" s="246"/>
      <c r="H562" s="249">
        <v>2.4500000000000002</v>
      </c>
      <c r="I562" s="250"/>
      <c r="J562" s="246"/>
      <c r="K562" s="246"/>
      <c r="L562" s="251"/>
      <c r="M562" s="252"/>
      <c r="N562" s="253"/>
      <c r="O562" s="253"/>
      <c r="P562" s="253"/>
      <c r="Q562" s="253"/>
      <c r="R562" s="253"/>
      <c r="S562" s="253"/>
      <c r="T562" s="254"/>
      <c r="AT562" s="255" t="s">
        <v>155</v>
      </c>
      <c r="AU562" s="255" t="s">
        <v>82</v>
      </c>
      <c r="AV562" s="12" t="s">
        <v>82</v>
      </c>
      <c r="AW562" s="12" t="s">
        <v>35</v>
      </c>
      <c r="AX562" s="12" t="s">
        <v>72</v>
      </c>
      <c r="AY562" s="255" t="s">
        <v>143</v>
      </c>
    </row>
    <row r="563" s="12" customFormat="1">
      <c r="B563" s="245"/>
      <c r="C563" s="246"/>
      <c r="D563" s="232" t="s">
        <v>155</v>
      </c>
      <c r="E563" s="247" t="s">
        <v>21</v>
      </c>
      <c r="F563" s="248" t="s">
        <v>755</v>
      </c>
      <c r="G563" s="246"/>
      <c r="H563" s="249">
        <v>4.7000000000000002</v>
      </c>
      <c r="I563" s="250"/>
      <c r="J563" s="246"/>
      <c r="K563" s="246"/>
      <c r="L563" s="251"/>
      <c r="M563" s="252"/>
      <c r="N563" s="253"/>
      <c r="O563" s="253"/>
      <c r="P563" s="253"/>
      <c r="Q563" s="253"/>
      <c r="R563" s="253"/>
      <c r="S563" s="253"/>
      <c r="T563" s="254"/>
      <c r="AT563" s="255" t="s">
        <v>155</v>
      </c>
      <c r="AU563" s="255" t="s">
        <v>82</v>
      </c>
      <c r="AV563" s="12" t="s">
        <v>82</v>
      </c>
      <c r="AW563" s="12" t="s">
        <v>35</v>
      </c>
      <c r="AX563" s="12" t="s">
        <v>72</v>
      </c>
      <c r="AY563" s="255" t="s">
        <v>143</v>
      </c>
    </row>
    <row r="564" s="13" customFormat="1">
      <c r="B564" s="256"/>
      <c r="C564" s="257"/>
      <c r="D564" s="232" t="s">
        <v>155</v>
      </c>
      <c r="E564" s="258" t="s">
        <v>21</v>
      </c>
      <c r="F564" s="259" t="s">
        <v>167</v>
      </c>
      <c r="G564" s="257"/>
      <c r="H564" s="260">
        <v>11.949999999999999</v>
      </c>
      <c r="I564" s="261"/>
      <c r="J564" s="257"/>
      <c r="K564" s="257"/>
      <c r="L564" s="262"/>
      <c r="M564" s="263"/>
      <c r="N564" s="264"/>
      <c r="O564" s="264"/>
      <c r="P564" s="264"/>
      <c r="Q564" s="264"/>
      <c r="R564" s="264"/>
      <c r="S564" s="264"/>
      <c r="T564" s="265"/>
      <c r="AT564" s="266" t="s">
        <v>155</v>
      </c>
      <c r="AU564" s="266" t="s">
        <v>82</v>
      </c>
      <c r="AV564" s="13" t="s">
        <v>151</v>
      </c>
      <c r="AW564" s="13" t="s">
        <v>35</v>
      </c>
      <c r="AX564" s="13" t="s">
        <v>80</v>
      </c>
      <c r="AY564" s="266" t="s">
        <v>143</v>
      </c>
    </row>
    <row r="565" s="10" customFormat="1" ht="29.88" customHeight="1">
      <c r="B565" s="204"/>
      <c r="C565" s="205"/>
      <c r="D565" s="206" t="s">
        <v>71</v>
      </c>
      <c r="E565" s="218" t="s">
        <v>756</v>
      </c>
      <c r="F565" s="218" t="s">
        <v>757</v>
      </c>
      <c r="G565" s="205"/>
      <c r="H565" s="205"/>
      <c r="I565" s="208"/>
      <c r="J565" s="219">
        <f>BK565</f>
        <v>0</v>
      </c>
      <c r="K565" s="205"/>
      <c r="L565" s="210"/>
      <c r="M565" s="211"/>
      <c r="N565" s="212"/>
      <c r="O565" s="212"/>
      <c r="P565" s="213">
        <f>SUM(P566:P590)</f>
        <v>0</v>
      </c>
      <c r="Q565" s="212"/>
      <c r="R565" s="213">
        <f>SUM(R566:R590)</f>
        <v>0.17628300000000002</v>
      </c>
      <c r="S565" s="212"/>
      <c r="T565" s="214">
        <f>SUM(T566:T590)</f>
        <v>0.030049230000000003</v>
      </c>
      <c r="AR565" s="215" t="s">
        <v>82</v>
      </c>
      <c r="AT565" s="216" t="s">
        <v>71</v>
      </c>
      <c r="AU565" s="216" t="s">
        <v>80</v>
      </c>
      <c r="AY565" s="215" t="s">
        <v>143</v>
      </c>
      <c r="BK565" s="217">
        <f>SUM(BK566:BK590)</f>
        <v>0</v>
      </c>
    </row>
    <row r="566" s="1" customFormat="1" ht="16.5" customHeight="1">
      <c r="B566" s="45"/>
      <c r="C566" s="220" t="s">
        <v>758</v>
      </c>
      <c r="D566" s="220" t="s">
        <v>146</v>
      </c>
      <c r="E566" s="221" t="s">
        <v>759</v>
      </c>
      <c r="F566" s="222" t="s">
        <v>760</v>
      </c>
      <c r="G566" s="223" t="s">
        <v>162</v>
      </c>
      <c r="H566" s="224">
        <v>96.933000000000007</v>
      </c>
      <c r="I566" s="225"/>
      <c r="J566" s="226">
        <f>ROUND(I566*H566,2)</f>
        <v>0</v>
      </c>
      <c r="K566" s="222" t="s">
        <v>150</v>
      </c>
      <c r="L566" s="71"/>
      <c r="M566" s="227" t="s">
        <v>21</v>
      </c>
      <c r="N566" s="228" t="s">
        <v>43</v>
      </c>
      <c r="O566" s="46"/>
      <c r="P566" s="229">
        <f>O566*H566</f>
        <v>0</v>
      </c>
      <c r="Q566" s="229">
        <v>0.001</v>
      </c>
      <c r="R566" s="229">
        <f>Q566*H566</f>
        <v>0.096933000000000005</v>
      </c>
      <c r="S566" s="229">
        <v>0.00031</v>
      </c>
      <c r="T566" s="230">
        <f>S566*H566</f>
        <v>0.030049230000000003</v>
      </c>
      <c r="AR566" s="23" t="s">
        <v>239</v>
      </c>
      <c r="AT566" s="23" t="s">
        <v>146</v>
      </c>
      <c r="AU566" s="23" t="s">
        <v>82</v>
      </c>
      <c r="AY566" s="23" t="s">
        <v>143</v>
      </c>
      <c r="BE566" s="231">
        <f>IF(N566="základní",J566,0)</f>
        <v>0</v>
      </c>
      <c r="BF566" s="231">
        <f>IF(N566="snížená",J566,0)</f>
        <v>0</v>
      </c>
      <c r="BG566" s="231">
        <f>IF(N566="zákl. přenesená",J566,0)</f>
        <v>0</v>
      </c>
      <c r="BH566" s="231">
        <f>IF(N566="sníž. přenesená",J566,0)</f>
        <v>0</v>
      </c>
      <c r="BI566" s="231">
        <f>IF(N566="nulová",J566,0)</f>
        <v>0</v>
      </c>
      <c r="BJ566" s="23" t="s">
        <v>80</v>
      </c>
      <c r="BK566" s="231">
        <f>ROUND(I566*H566,2)</f>
        <v>0</v>
      </c>
      <c r="BL566" s="23" t="s">
        <v>239</v>
      </c>
      <c r="BM566" s="23" t="s">
        <v>761</v>
      </c>
    </row>
    <row r="567" s="1" customFormat="1">
      <c r="B567" s="45"/>
      <c r="C567" s="73"/>
      <c r="D567" s="232" t="s">
        <v>153</v>
      </c>
      <c r="E567" s="73"/>
      <c r="F567" s="233" t="s">
        <v>762</v>
      </c>
      <c r="G567" s="73"/>
      <c r="H567" s="73"/>
      <c r="I567" s="190"/>
      <c r="J567" s="73"/>
      <c r="K567" s="73"/>
      <c r="L567" s="71"/>
      <c r="M567" s="234"/>
      <c r="N567" s="46"/>
      <c r="O567" s="46"/>
      <c r="P567" s="46"/>
      <c r="Q567" s="46"/>
      <c r="R567" s="46"/>
      <c r="S567" s="46"/>
      <c r="T567" s="94"/>
      <c r="AT567" s="23" t="s">
        <v>153</v>
      </c>
      <c r="AU567" s="23" t="s">
        <v>82</v>
      </c>
    </row>
    <row r="568" s="11" customFormat="1">
      <c r="B568" s="235"/>
      <c r="C568" s="236"/>
      <c r="D568" s="232" t="s">
        <v>155</v>
      </c>
      <c r="E568" s="237" t="s">
        <v>21</v>
      </c>
      <c r="F568" s="238" t="s">
        <v>216</v>
      </c>
      <c r="G568" s="236"/>
      <c r="H568" s="237" t="s">
        <v>21</v>
      </c>
      <c r="I568" s="239"/>
      <c r="J568" s="236"/>
      <c r="K568" s="236"/>
      <c r="L568" s="240"/>
      <c r="M568" s="241"/>
      <c r="N568" s="242"/>
      <c r="O568" s="242"/>
      <c r="P568" s="242"/>
      <c r="Q568" s="242"/>
      <c r="R568" s="242"/>
      <c r="S568" s="242"/>
      <c r="T568" s="243"/>
      <c r="AT568" s="244" t="s">
        <v>155</v>
      </c>
      <c r="AU568" s="244" t="s">
        <v>82</v>
      </c>
      <c r="AV568" s="11" t="s">
        <v>80</v>
      </c>
      <c r="AW568" s="11" t="s">
        <v>35</v>
      </c>
      <c r="AX568" s="11" t="s">
        <v>72</v>
      </c>
      <c r="AY568" s="244" t="s">
        <v>143</v>
      </c>
    </row>
    <row r="569" s="11" customFormat="1">
      <c r="B569" s="235"/>
      <c r="C569" s="236"/>
      <c r="D569" s="232" t="s">
        <v>155</v>
      </c>
      <c r="E569" s="237" t="s">
        <v>21</v>
      </c>
      <c r="F569" s="238" t="s">
        <v>763</v>
      </c>
      <c r="G569" s="236"/>
      <c r="H569" s="237" t="s">
        <v>21</v>
      </c>
      <c r="I569" s="239"/>
      <c r="J569" s="236"/>
      <c r="K569" s="236"/>
      <c r="L569" s="240"/>
      <c r="M569" s="241"/>
      <c r="N569" s="242"/>
      <c r="O569" s="242"/>
      <c r="P569" s="242"/>
      <c r="Q569" s="242"/>
      <c r="R569" s="242"/>
      <c r="S569" s="242"/>
      <c r="T569" s="243"/>
      <c r="AT569" s="244" t="s">
        <v>155</v>
      </c>
      <c r="AU569" s="244" t="s">
        <v>82</v>
      </c>
      <c r="AV569" s="11" t="s">
        <v>80</v>
      </c>
      <c r="AW569" s="11" t="s">
        <v>35</v>
      </c>
      <c r="AX569" s="11" t="s">
        <v>72</v>
      </c>
      <c r="AY569" s="244" t="s">
        <v>143</v>
      </c>
    </row>
    <row r="570" s="12" customFormat="1">
      <c r="B570" s="245"/>
      <c r="C570" s="246"/>
      <c r="D570" s="232" t="s">
        <v>155</v>
      </c>
      <c r="E570" s="247" t="s">
        <v>21</v>
      </c>
      <c r="F570" s="248" t="s">
        <v>764</v>
      </c>
      <c r="G570" s="246"/>
      <c r="H570" s="249">
        <v>96.933000000000007</v>
      </c>
      <c r="I570" s="250"/>
      <c r="J570" s="246"/>
      <c r="K570" s="246"/>
      <c r="L570" s="251"/>
      <c r="M570" s="252"/>
      <c r="N570" s="253"/>
      <c r="O570" s="253"/>
      <c r="P570" s="253"/>
      <c r="Q570" s="253"/>
      <c r="R570" s="253"/>
      <c r="S570" s="253"/>
      <c r="T570" s="254"/>
      <c r="AT570" s="255" t="s">
        <v>155</v>
      </c>
      <c r="AU570" s="255" t="s">
        <v>82</v>
      </c>
      <c r="AV570" s="12" t="s">
        <v>82</v>
      </c>
      <c r="AW570" s="12" t="s">
        <v>35</v>
      </c>
      <c r="AX570" s="12" t="s">
        <v>80</v>
      </c>
      <c r="AY570" s="255" t="s">
        <v>143</v>
      </c>
    </row>
    <row r="571" s="1" customFormat="1" ht="25.5" customHeight="1">
      <c r="B571" s="45"/>
      <c r="C571" s="220" t="s">
        <v>765</v>
      </c>
      <c r="D571" s="220" t="s">
        <v>146</v>
      </c>
      <c r="E571" s="221" t="s">
        <v>766</v>
      </c>
      <c r="F571" s="222" t="s">
        <v>767</v>
      </c>
      <c r="G571" s="223" t="s">
        <v>162</v>
      </c>
      <c r="H571" s="224">
        <v>172.5</v>
      </c>
      <c r="I571" s="225"/>
      <c r="J571" s="226">
        <f>ROUND(I571*H571,2)</f>
        <v>0</v>
      </c>
      <c r="K571" s="222" t="s">
        <v>150</v>
      </c>
      <c r="L571" s="71"/>
      <c r="M571" s="227" t="s">
        <v>21</v>
      </c>
      <c r="N571" s="228" t="s">
        <v>43</v>
      </c>
      <c r="O571" s="46"/>
      <c r="P571" s="229">
        <f>O571*H571</f>
        <v>0</v>
      </c>
      <c r="Q571" s="229">
        <v>0.00020000000000000001</v>
      </c>
      <c r="R571" s="229">
        <f>Q571*H571</f>
        <v>0.034500000000000003</v>
      </c>
      <c r="S571" s="229">
        <v>0</v>
      </c>
      <c r="T571" s="230">
        <f>S571*H571</f>
        <v>0</v>
      </c>
      <c r="AR571" s="23" t="s">
        <v>239</v>
      </c>
      <c r="AT571" s="23" t="s">
        <v>146</v>
      </c>
      <c r="AU571" s="23" t="s">
        <v>82</v>
      </c>
      <c r="AY571" s="23" t="s">
        <v>143</v>
      </c>
      <c r="BE571" s="231">
        <f>IF(N571="základní",J571,0)</f>
        <v>0</v>
      </c>
      <c r="BF571" s="231">
        <f>IF(N571="snížená",J571,0)</f>
        <v>0</v>
      </c>
      <c r="BG571" s="231">
        <f>IF(N571="zákl. přenesená",J571,0)</f>
        <v>0</v>
      </c>
      <c r="BH571" s="231">
        <f>IF(N571="sníž. přenesená",J571,0)</f>
        <v>0</v>
      </c>
      <c r="BI571" s="231">
        <f>IF(N571="nulová",J571,0)</f>
        <v>0</v>
      </c>
      <c r="BJ571" s="23" t="s">
        <v>80</v>
      </c>
      <c r="BK571" s="231">
        <f>ROUND(I571*H571,2)</f>
        <v>0</v>
      </c>
      <c r="BL571" s="23" t="s">
        <v>239</v>
      </c>
      <c r="BM571" s="23" t="s">
        <v>768</v>
      </c>
    </row>
    <row r="572" s="11" customFormat="1">
      <c r="B572" s="235"/>
      <c r="C572" s="236"/>
      <c r="D572" s="232" t="s">
        <v>155</v>
      </c>
      <c r="E572" s="237" t="s">
        <v>21</v>
      </c>
      <c r="F572" s="238" t="s">
        <v>183</v>
      </c>
      <c r="G572" s="236"/>
      <c r="H572" s="237" t="s">
        <v>21</v>
      </c>
      <c r="I572" s="239"/>
      <c r="J572" s="236"/>
      <c r="K572" s="236"/>
      <c r="L572" s="240"/>
      <c r="M572" s="241"/>
      <c r="N572" s="242"/>
      <c r="O572" s="242"/>
      <c r="P572" s="242"/>
      <c r="Q572" s="242"/>
      <c r="R572" s="242"/>
      <c r="S572" s="242"/>
      <c r="T572" s="243"/>
      <c r="AT572" s="244" t="s">
        <v>155</v>
      </c>
      <c r="AU572" s="244" t="s">
        <v>82</v>
      </c>
      <c r="AV572" s="11" t="s">
        <v>80</v>
      </c>
      <c r="AW572" s="11" t="s">
        <v>35</v>
      </c>
      <c r="AX572" s="11" t="s">
        <v>72</v>
      </c>
      <c r="AY572" s="244" t="s">
        <v>143</v>
      </c>
    </row>
    <row r="573" s="12" customFormat="1">
      <c r="B573" s="245"/>
      <c r="C573" s="246"/>
      <c r="D573" s="232" t="s">
        <v>155</v>
      </c>
      <c r="E573" s="247" t="s">
        <v>21</v>
      </c>
      <c r="F573" s="248" t="s">
        <v>190</v>
      </c>
      <c r="G573" s="246"/>
      <c r="H573" s="249">
        <v>100.096</v>
      </c>
      <c r="I573" s="250"/>
      <c r="J573" s="246"/>
      <c r="K573" s="246"/>
      <c r="L573" s="251"/>
      <c r="M573" s="252"/>
      <c r="N573" s="253"/>
      <c r="O573" s="253"/>
      <c r="P573" s="253"/>
      <c r="Q573" s="253"/>
      <c r="R573" s="253"/>
      <c r="S573" s="253"/>
      <c r="T573" s="254"/>
      <c r="AT573" s="255" t="s">
        <v>155</v>
      </c>
      <c r="AU573" s="255" t="s">
        <v>82</v>
      </c>
      <c r="AV573" s="12" t="s">
        <v>82</v>
      </c>
      <c r="AW573" s="12" t="s">
        <v>35</v>
      </c>
      <c r="AX573" s="12" t="s">
        <v>72</v>
      </c>
      <c r="AY573" s="255" t="s">
        <v>143</v>
      </c>
    </row>
    <row r="574" s="12" customFormat="1">
      <c r="B574" s="245"/>
      <c r="C574" s="246"/>
      <c r="D574" s="232" t="s">
        <v>155</v>
      </c>
      <c r="E574" s="247" t="s">
        <v>21</v>
      </c>
      <c r="F574" s="248" t="s">
        <v>191</v>
      </c>
      <c r="G574" s="246"/>
      <c r="H574" s="249">
        <v>56</v>
      </c>
      <c r="I574" s="250"/>
      <c r="J574" s="246"/>
      <c r="K574" s="246"/>
      <c r="L574" s="251"/>
      <c r="M574" s="252"/>
      <c r="N574" s="253"/>
      <c r="O574" s="253"/>
      <c r="P574" s="253"/>
      <c r="Q574" s="253"/>
      <c r="R574" s="253"/>
      <c r="S574" s="253"/>
      <c r="T574" s="254"/>
      <c r="AT574" s="255" t="s">
        <v>155</v>
      </c>
      <c r="AU574" s="255" t="s">
        <v>82</v>
      </c>
      <c r="AV574" s="12" t="s">
        <v>82</v>
      </c>
      <c r="AW574" s="12" t="s">
        <v>35</v>
      </c>
      <c r="AX574" s="12" t="s">
        <v>72</v>
      </c>
      <c r="AY574" s="255" t="s">
        <v>143</v>
      </c>
    </row>
    <row r="575" s="12" customFormat="1">
      <c r="B575" s="245"/>
      <c r="C575" s="246"/>
      <c r="D575" s="232" t="s">
        <v>155</v>
      </c>
      <c r="E575" s="247" t="s">
        <v>21</v>
      </c>
      <c r="F575" s="248" t="s">
        <v>192</v>
      </c>
      <c r="G575" s="246"/>
      <c r="H575" s="249">
        <v>10.5</v>
      </c>
      <c r="I575" s="250"/>
      <c r="J575" s="246"/>
      <c r="K575" s="246"/>
      <c r="L575" s="251"/>
      <c r="M575" s="252"/>
      <c r="N575" s="253"/>
      <c r="O575" s="253"/>
      <c r="P575" s="253"/>
      <c r="Q575" s="253"/>
      <c r="R575" s="253"/>
      <c r="S575" s="253"/>
      <c r="T575" s="254"/>
      <c r="AT575" s="255" t="s">
        <v>155</v>
      </c>
      <c r="AU575" s="255" t="s">
        <v>82</v>
      </c>
      <c r="AV575" s="12" t="s">
        <v>82</v>
      </c>
      <c r="AW575" s="12" t="s">
        <v>35</v>
      </c>
      <c r="AX575" s="12" t="s">
        <v>72</v>
      </c>
      <c r="AY575" s="255" t="s">
        <v>143</v>
      </c>
    </row>
    <row r="576" s="12" customFormat="1">
      <c r="B576" s="245"/>
      <c r="C576" s="246"/>
      <c r="D576" s="232" t="s">
        <v>155</v>
      </c>
      <c r="E576" s="247" t="s">
        <v>21</v>
      </c>
      <c r="F576" s="248" t="s">
        <v>193</v>
      </c>
      <c r="G576" s="246"/>
      <c r="H576" s="249">
        <v>39.372</v>
      </c>
      <c r="I576" s="250"/>
      <c r="J576" s="246"/>
      <c r="K576" s="246"/>
      <c r="L576" s="251"/>
      <c r="M576" s="252"/>
      <c r="N576" s="253"/>
      <c r="O576" s="253"/>
      <c r="P576" s="253"/>
      <c r="Q576" s="253"/>
      <c r="R576" s="253"/>
      <c r="S576" s="253"/>
      <c r="T576" s="254"/>
      <c r="AT576" s="255" t="s">
        <v>155</v>
      </c>
      <c r="AU576" s="255" t="s">
        <v>82</v>
      </c>
      <c r="AV576" s="12" t="s">
        <v>82</v>
      </c>
      <c r="AW576" s="12" t="s">
        <v>35</v>
      </c>
      <c r="AX576" s="12" t="s">
        <v>72</v>
      </c>
      <c r="AY576" s="255" t="s">
        <v>143</v>
      </c>
    </row>
    <row r="577" s="12" customFormat="1">
      <c r="B577" s="245"/>
      <c r="C577" s="246"/>
      <c r="D577" s="232" t="s">
        <v>155</v>
      </c>
      <c r="E577" s="247" t="s">
        <v>21</v>
      </c>
      <c r="F577" s="248" t="s">
        <v>194</v>
      </c>
      <c r="G577" s="246"/>
      <c r="H577" s="249">
        <v>-1.75</v>
      </c>
      <c r="I577" s="250"/>
      <c r="J577" s="246"/>
      <c r="K577" s="246"/>
      <c r="L577" s="251"/>
      <c r="M577" s="252"/>
      <c r="N577" s="253"/>
      <c r="O577" s="253"/>
      <c r="P577" s="253"/>
      <c r="Q577" s="253"/>
      <c r="R577" s="253"/>
      <c r="S577" s="253"/>
      <c r="T577" s="254"/>
      <c r="AT577" s="255" t="s">
        <v>155</v>
      </c>
      <c r="AU577" s="255" t="s">
        <v>82</v>
      </c>
      <c r="AV577" s="12" t="s">
        <v>82</v>
      </c>
      <c r="AW577" s="12" t="s">
        <v>35</v>
      </c>
      <c r="AX577" s="12" t="s">
        <v>72</v>
      </c>
      <c r="AY577" s="255" t="s">
        <v>143</v>
      </c>
    </row>
    <row r="578" s="12" customFormat="1">
      <c r="B578" s="245"/>
      <c r="C578" s="246"/>
      <c r="D578" s="232" t="s">
        <v>155</v>
      </c>
      <c r="E578" s="247" t="s">
        <v>21</v>
      </c>
      <c r="F578" s="248" t="s">
        <v>195</v>
      </c>
      <c r="G578" s="246"/>
      <c r="H578" s="249">
        <v>-15.6</v>
      </c>
      <c r="I578" s="250"/>
      <c r="J578" s="246"/>
      <c r="K578" s="246"/>
      <c r="L578" s="251"/>
      <c r="M578" s="252"/>
      <c r="N578" s="253"/>
      <c r="O578" s="253"/>
      <c r="P578" s="253"/>
      <c r="Q578" s="253"/>
      <c r="R578" s="253"/>
      <c r="S578" s="253"/>
      <c r="T578" s="254"/>
      <c r="AT578" s="255" t="s">
        <v>155</v>
      </c>
      <c r="AU578" s="255" t="s">
        <v>82</v>
      </c>
      <c r="AV578" s="12" t="s">
        <v>82</v>
      </c>
      <c r="AW578" s="12" t="s">
        <v>35</v>
      </c>
      <c r="AX578" s="12" t="s">
        <v>72</v>
      </c>
      <c r="AY578" s="255" t="s">
        <v>143</v>
      </c>
    </row>
    <row r="579" s="12" customFormat="1">
      <c r="B579" s="245"/>
      <c r="C579" s="246"/>
      <c r="D579" s="232" t="s">
        <v>155</v>
      </c>
      <c r="E579" s="247" t="s">
        <v>21</v>
      </c>
      <c r="F579" s="248" t="s">
        <v>205</v>
      </c>
      <c r="G579" s="246"/>
      <c r="H579" s="249">
        <v>-16.117999999999999</v>
      </c>
      <c r="I579" s="250"/>
      <c r="J579" s="246"/>
      <c r="K579" s="246"/>
      <c r="L579" s="251"/>
      <c r="M579" s="252"/>
      <c r="N579" s="253"/>
      <c r="O579" s="253"/>
      <c r="P579" s="253"/>
      <c r="Q579" s="253"/>
      <c r="R579" s="253"/>
      <c r="S579" s="253"/>
      <c r="T579" s="254"/>
      <c r="AT579" s="255" t="s">
        <v>155</v>
      </c>
      <c r="AU579" s="255" t="s">
        <v>82</v>
      </c>
      <c r="AV579" s="12" t="s">
        <v>82</v>
      </c>
      <c r="AW579" s="12" t="s">
        <v>35</v>
      </c>
      <c r="AX579" s="12" t="s">
        <v>72</v>
      </c>
      <c r="AY579" s="255" t="s">
        <v>143</v>
      </c>
    </row>
    <row r="580" s="13" customFormat="1">
      <c r="B580" s="256"/>
      <c r="C580" s="257"/>
      <c r="D580" s="232" t="s">
        <v>155</v>
      </c>
      <c r="E580" s="258" t="s">
        <v>21</v>
      </c>
      <c r="F580" s="259" t="s">
        <v>167</v>
      </c>
      <c r="G580" s="257"/>
      <c r="H580" s="260">
        <v>172.5</v>
      </c>
      <c r="I580" s="261"/>
      <c r="J580" s="257"/>
      <c r="K580" s="257"/>
      <c r="L580" s="262"/>
      <c r="M580" s="263"/>
      <c r="N580" s="264"/>
      <c r="O580" s="264"/>
      <c r="P580" s="264"/>
      <c r="Q580" s="264"/>
      <c r="R580" s="264"/>
      <c r="S580" s="264"/>
      <c r="T580" s="265"/>
      <c r="AT580" s="266" t="s">
        <v>155</v>
      </c>
      <c r="AU580" s="266" t="s">
        <v>82</v>
      </c>
      <c r="AV580" s="13" t="s">
        <v>151</v>
      </c>
      <c r="AW580" s="13" t="s">
        <v>35</v>
      </c>
      <c r="AX580" s="13" t="s">
        <v>80</v>
      </c>
      <c r="AY580" s="266" t="s">
        <v>143</v>
      </c>
    </row>
    <row r="581" s="1" customFormat="1" ht="25.5" customHeight="1">
      <c r="B581" s="45"/>
      <c r="C581" s="220" t="s">
        <v>769</v>
      </c>
      <c r="D581" s="220" t="s">
        <v>146</v>
      </c>
      <c r="E581" s="221" t="s">
        <v>770</v>
      </c>
      <c r="F581" s="222" t="s">
        <v>771</v>
      </c>
      <c r="G581" s="223" t="s">
        <v>162</v>
      </c>
      <c r="H581" s="224">
        <v>172.5</v>
      </c>
      <c r="I581" s="225"/>
      <c r="J581" s="226">
        <f>ROUND(I581*H581,2)</f>
        <v>0</v>
      </c>
      <c r="K581" s="222" t="s">
        <v>150</v>
      </c>
      <c r="L581" s="71"/>
      <c r="M581" s="227" t="s">
        <v>21</v>
      </c>
      <c r="N581" s="228" t="s">
        <v>43</v>
      </c>
      <c r="O581" s="46"/>
      <c r="P581" s="229">
        <f>O581*H581</f>
        <v>0</v>
      </c>
      <c r="Q581" s="229">
        <v>0.00025999999999999998</v>
      </c>
      <c r="R581" s="229">
        <f>Q581*H581</f>
        <v>0.044849999999999994</v>
      </c>
      <c r="S581" s="229">
        <v>0</v>
      </c>
      <c r="T581" s="230">
        <f>S581*H581</f>
        <v>0</v>
      </c>
      <c r="AR581" s="23" t="s">
        <v>239</v>
      </c>
      <c r="AT581" s="23" t="s">
        <v>146</v>
      </c>
      <c r="AU581" s="23" t="s">
        <v>82</v>
      </c>
      <c r="AY581" s="23" t="s">
        <v>143</v>
      </c>
      <c r="BE581" s="231">
        <f>IF(N581="základní",J581,0)</f>
        <v>0</v>
      </c>
      <c r="BF581" s="231">
        <f>IF(N581="snížená",J581,0)</f>
        <v>0</v>
      </c>
      <c r="BG581" s="231">
        <f>IF(N581="zákl. přenesená",J581,0)</f>
        <v>0</v>
      </c>
      <c r="BH581" s="231">
        <f>IF(N581="sníž. přenesená",J581,0)</f>
        <v>0</v>
      </c>
      <c r="BI581" s="231">
        <f>IF(N581="nulová",J581,0)</f>
        <v>0</v>
      </c>
      <c r="BJ581" s="23" t="s">
        <v>80</v>
      </c>
      <c r="BK581" s="231">
        <f>ROUND(I581*H581,2)</f>
        <v>0</v>
      </c>
      <c r="BL581" s="23" t="s">
        <v>239</v>
      </c>
      <c r="BM581" s="23" t="s">
        <v>772</v>
      </c>
    </row>
    <row r="582" s="11" customFormat="1">
      <c r="B582" s="235"/>
      <c r="C582" s="236"/>
      <c r="D582" s="232" t="s">
        <v>155</v>
      </c>
      <c r="E582" s="237" t="s">
        <v>21</v>
      </c>
      <c r="F582" s="238" t="s">
        <v>183</v>
      </c>
      <c r="G582" s="236"/>
      <c r="H582" s="237" t="s">
        <v>21</v>
      </c>
      <c r="I582" s="239"/>
      <c r="J582" s="236"/>
      <c r="K582" s="236"/>
      <c r="L582" s="240"/>
      <c r="M582" s="241"/>
      <c r="N582" s="242"/>
      <c r="O582" s="242"/>
      <c r="P582" s="242"/>
      <c r="Q582" s="242"/>
      <c r="R582" s="242"/>
      <c r="S582" s="242"/>
      <c r="T582" s="243"/>
      <c r="AT582" s="244" t="s">
        <v>155</v>
      </c>
      <c r="AU582" s="244" t="s">
        <v>82</v>
      </c>
      <c r="AV582" s="11" t="s">
        <v>80</v>
      </c>
      <c r="AW582" s="11" t="s">
        <v>35</v>
      </c>
      <c r="AX582" s="11" t="s">
        <v>72</v>
      </c>
      <c r="AY582" s="244" t="s">
        <v>143</v>
      </c>
    </row>
    <row r="583" s="12" customFormat="1">
      <c r="B583" s="245"/>
      <c r="C583" s="246"/>
      <c r="D583" s="232" t="s">
        <v>155</v>
      </c>
      <c r="E583" s="247" t="s">
        <v>21</v>
      </c>
      <c r="F583" s="248" t="s">
        <v>190</v>
      </c>
      <c r="G583" s="246"/>
      <c r="H583" s="249">
        <v>100.096</v>
      </c>
      <c r="I583" s="250"/>
      <c r="J583" s="246"/>
      <c r="K583" s="246"/>
      <c r="L583" s="251"/>
      <c r="M583" s="252"/>
      <c r="N583" s="253"/>
      <c r="O583" s="253"/>
      <c r="P583" s="253"/>
      <c r="Q583" s="253"/>
      <c r="R583" s="253"/>
      <c r="S583" s="253"/>
      <c r="T583" s="254"/>
      <c r="AT583" s="255" t="s">
        <v>155</v>
      </c>
      <c r="AU583" s="255" t="s">
        <v>82</v>
      </c>
      <c r="AV583" s="12" t="s">
        <v>82</v>
      </c>
      <c r="AW583" s="12" t="s">
        <v>35</v>
      </c>
      <c r="AX583" s="12" t="s">
        <v>72</v>
      </c>
      <c r="AY583" s="255" t="s">
        <v>143</v>
      </c>
    </row>
    <row r="584" s="12" customFormat="1">
      <c r="B584" s="245"/>
      <c r="C584" s="246"/>
      <c r="D584" s="232" t="s">
        <v>155</v>
      </c>
      <c r="E584" s="247" t="s">
        <v>21</v>
      </c>
      <c r="F584" s="248" t="s">
        <v>191</v>
      </c>
      <c r="G584" s="246"/>
      <c r="H584" s="249">
        <v>56</v>
      </c>
      <c r="I584" s="250"/>
      <c r="J584" s="246"/>
      <c r="K584" s="246"/>
      <c r="L584" s="251"/>
      <c r="M584" s="252"/>
      <c r="N584" s="253"/>
      <c r="O584" s="253"/>
      <c r="P584" s="253"/>
      <c r="Q584" s="253"/>
      <c r="R584" s="253"/>
      <c r="S584" s="253"/>
      <c r="T584" s="254"/>
      <c r="AT584" s="255" t="s">
        <v>155</v>
      </c>
      <c r="AU584" s="255" t="s">
        <v>82</v>
      </c>
      <c r="AV584" s="12" t="s">
        <v>82</v>
      </c>
      <c r="AW584" s="12" t="s">
        <v>35</v>
      </c>
      <c r="AX584" s="12" t="s">
        <v>72</v>
      </c>
      <c r="AY584" s="255" t="s">
        <v>143</v>
      </c>
    </row>
    <row r="585" s="12" customFormat="1">
      <c r="B585" s="245"/>
      <c r="C585" s="246"/>
      <c r="D585" s="232" t="s">
        <v>155</v>
      </c>
      <c r="E585" s="247" t="s">
        <v>21</v>
      </c>
      <c r="F585" s="248" t="s">
        <v>192</v>
      </c>
      <c r="G585" s="246"/>
      <c r="H585" s="249">
        <v>10.5</v>
      </c>
      <c r="I585" s="250"/>
      <c r="J585" s="246"/>
      <c r="K585" s="246"/>
      <c r="L585" s="251"/>
      <c r="M585" s="252"/>
      <c r="N585" s="253"/>
      <c r="O585" s="253"/>
      <c r="P585" s="253"/>
      <c r="Q585" s="253"/>
      <c r="R585" s="253"/>
      <c r="S585" s="253"/>
      <c r="T585" s="254"/>
      <c r="AT585" s="255" t="s">
        <v>155</v>
      </c>
      <c r="AU585" s="255" t="s">
        <v>82</v>
      </c>
      <c r="AV585" s="12" t="s">
        <v>82</v>
      </c>
      <c r="AW585" s="12" t="s">
        <v>35</v>
      </c>
      <c r="AX585" s="12" t="s">
        <v>72</v>
      </c>
      <c r="AY585" s="255" t="s">
        <v>143</v>
      </c>
    </row>
    <row r="586" s="12" customFormat="1">
      <c r="B586" s="245"/>
      <c r="C586" s="246"/>
      <c r="D586" s="232" t="s">
        <v>155</v>
      </c>
      <c r="E586" s="247" t="s">
        <v>21</v>
      </c>
      <c r="F586" s="248" t="s">
        <v>193</v>
      </c>
      <c r="G586" s="246"/>
      <c r="H586" s="249">
        <v>39.372</v>
      </c>
      <c r="I586" s="250"/>
      <c r="J586" s="246"/>
      <c r="K586" s="246"/>
      <c r="L586" s="251"/>
      <c r="M586" s="252"/>
      <c r="N586" s="253"/>
      <c r="O586" s="253"/>
      <c r="P586" s="253"/>
      <c r="Q586" s="253"/>
      <c r="R586" s="253"/>
      <c r="S586" s="253"/>
      <c r="T586" s="254"/>
      <c r="AT586" s="255" t="s">
        <v>155</v>
      </c>
      <c r="AU586" s="255" t="s">
        <v>82</v>
      </c>
      <c r="AV586" s="12" t="s">
        <v>82</v>
      </c>
      <c r="AW586" s="12" t="s">
        <v>35</v>
      </c>
      <c r="AX586" s="12" t="s">
        <v>72</v>
      </c>
      <c r="AY586" s="255" t="s">
        <v>143</v>
      </c>
    </row>
    <row r="587" s="12" customFormat="1">
      <c r="B587" s="245"/>
      <c r="C587" s="246"/>
      <c r="D587" s="232" t="s">
        <v>155</v>
      </c>
      <c r="E587" s="247" t="s">
        <v>21</v>
      </c>
      <c r="F587" s="248" t="s">
        <v>194</v>
      </c>
      <c r="G587" s="246"/>
      <c r="H587" s="249">
        <v>-1.75</v>
      </c>
      <c r="I587" s="250"/>
      <c r="J587" s="246"/>
      <c r="K587" s="246"/>
      <c r="L587" s="251"/>
      <c r="M587" s="252"/>
      <c r="N587" s="253"/>
      <c r="O587" s="253"/>
      <c r="P587" s="253"/>
      <c r="Q587" s="253"/>
      <c r="R587" s="253"/>
      <c r="S587" s="253"/>
      <c r="T587" s="254"/>
      <c r="AT587" s="255" t="s">
        <v>155</v>
      </c>
      <c r="AU587" s="255" t="s">
        <v>82</v>
      </c>
      <c r="AV587" s="12" t="s">
        <v>82</v>
      </c>
      <c r="AW587" s="12" t="s">
        <v>35</v>
      </c>
      <c r="AX587" s="12" t="s">
        <v>72</v>
      </c>
      <c r="AY587" s="255" t="s">
        <v>143</v>
      </c>
    </row>
    <row r="588" s="12" customFormat="1">
      <c r="B588" s="245"/>
      <c r="C588" s="246"/>
      <c r="D588" s="232" t="s">
        <v>155</v>
      </c>
      <c r="E588" s="247" t="s">
        <v>21</v>
      </c>
      <c r="F588" s="248" t="s">
        <v>195</v>
      </c>
      <c r="G588" s="246"/>
      <c r="H588" s="249">
        <v>-15.6</v>
      </c>
      <c r="I588" s="250"/>
      <c r="J588" s="246"/>
      <c r="K588" s="246"/>
      <c r="L588" s="251"/>
      <c r="M588" s="252"/>
      <c r="N588" s="253"/>
      <c r="O588" s="253"/>
      <c r="P588" s="253"/>
      <c r="Q588" s="253"/>
      <c r="R588" s="253"/>
      <c r="S588" s="253"/>
      <c r="T588" s="254"/>
      <c r="AT588" s="255" t="s">
        <v>155</v>
      </c>
      <c r="AU588" s="255" t="s">
        <v>82</v>
      </c>
      <c r="AV588" s="12" t="s">
        <v>82</v>
      </c>
      <c r="AW588" s="12" t="s">
        <v>35</v>
      </c>
      <c r="AX588" s="12" t="s">
        <v>72</v>
      </c>
      <c r="AY588" s="255" t="s">
        <v>143</v>
      </c>
    </row>
    <row r="589" s="12" customFormat="1">
      <c r="B589" s="245"/>
      <c r="C589" s="246"/>
      <c r="D589" s="232" t="s">
        <v>155</v>
      </c>
      <c r="E589" s="247" t="s">
        <v>21</v>
      </c>
      <c r="F589" s="248" t="s">
        <v>205</v>
      </c>
      <c r="G589" s="246"/>
      <c r="H589" s="249">
        <v>-16.117999999999999</v>
      </c>
      <c r="I589" s="250"/>
      <c r="J589" s="246"/>
      <c r="K589" s="246"/>
      <c r="L589" s="251"/>
      <c r="M589" s="252"/>
      <c r="N589" s="253"/>
      <c r="O589" s="253"/>
      <c r="P589" s="253"/>
      <c r="Q589" s="253"/>
      <c r="R589" s="253"/>
      <c r="S589" s="253"/>
      <c r="T589" s="254"/>
      <c r="AT589" s="255" t="s">
        <v>155</v>
      </c>
      <c r="AU589" s="255" t="s">
        <v>82</v>
      </c>
      <c r="AV589" s="12" t="s">
        <v>82</v>
      </c>
      <c r="AW589" s="12" t="s">
        <v>35</v>
      </c>
      <c r="AX589" s="12" t="s">
        <v>72</v>
      </c>
      <c r="AY589" s="255" t="s">
        <v>143</v>
      </c>
    </row>
    <row r="590" s="13" customFormat="1">
      <c r="B590" s="256"/>
      <c r="C590" s="257"/>
      <c r="D590" s="232" t="s">
        <v>155</v>
      </c>
      <c r="E590" s="258" t="s">
        <v>21</v>
      </c>
      <c r="F590" s="259" t="s">
        <v>167</v>
      </c>
      <c r="G590" s="257"/>
      <c r="H590" s="260">
        <v>172.5</v>
      </c>
      <c r="I590" s="261"/>
      <c r="J590" s="257"/>
      <c r="K590" s="257"/>
      <c r="L590" s="262"/>
      <c r="M590" s="263"/>
      <c r="N590" s="264"/>
      <c r="O590" s="264"/>
      <c r="P590" s="264"/>
      <c r="Q590" s="264"/>
      <c r="R590" s="264"/>
      <c r="S590" s="264"/>
      <c r="T590" s="265"/>
      <c r="AT590" s="266" t="s">
        <v>155</v>
      </c>
      <c r="AU590" s="266" t="s">
        <v>82</v>
      </c>
      <c r="AV590" s="13" t="s">
        <v>151</v>
      </c>
      <c r="AW590" s="13" t="s">
        <v>35</v>
      </c>
      <c r="AX590" s="13" t="s">
        <v>80</v>
      </c>
      <c r="AY590" s="266" t="s">
        <v>143</v>
      </c>
    </row>
    <row r="591" s="10" customFormat="1" ht="37.44" customHeight="1">
      <c r="B591" s="204"/>
      <c r="C591" s="205"/>
      <c r="D591" s="206" t="s">
        <v>71</v>
      </c>
      <c r="E591" s="207" t="s">
        <v>773</v>
      </c>
      <c r="F591" s="207" t="s">
        <v>774</v>
      </c>
      <c r="G591" s="205"/>
      <c r="H591" s="205"/>
      <c r="I591" s="208"/>
      <c r="J591" s="209">
        <f>BK591</f>
        <v>0</v>
      </c>
      <c r="K591" s="205"/>
      <c r="L591" s="210"/>
      <c r="M591" s="211"/>
      <c r="N591" s="212"/>
      <c r="O591" s="212"/>
      <c r="P591" s="213">
        <f>P592+P594</f>
        <v>0</v>
      </c>
      <c r="Q591" s="212"/>
      <c r="R591" s="213">
        <f>R592+R594</f>
        <v>0</v>
      </c>
      <c r="S591" s="212"/>
      <c r="T591" s="214">
        <f>T592+T594</f>
        <v>0</v>
      </c>
      <c r="AR591" s="215" t="s">
        <v>173</v>
      </c>
      <c r="AT591" s="216" t="s">
        <v>71</v>
      </c>
      <c r="AU591" s="216" t="s">
        <v>72</v>
      </c>
      <c r="AY591" s="215" t="s">
        <v>143</v>
      </c>
      <c r="BK591" s="217">
        <f>BK592+BK594</f>
        <v>0</v>
      </c>
    </row>
    <row r="592" s="10" customFormat="1" ht="19.92" customHeight="1">
      <c r="B592" s="204"/>
      <c r="C592" s="205"/>
      <c r="D592" s="206" t="s">
        <v>71</v>
      </c>
      <c r="E592" s="218" t="s">
        <v>775</v>
      </c>
      <c r="F592" s="218" t="s">
        <v>776</v>
      </c>
      <c r="G592" s="205"/>
      <c r="H592" s="205"/>
      <c r="I592" s="208"/>
      <c r="J592" s="219">
        <f>BK592</f>
        <v>0</v>
      </c>
      <c r="K592" s="205"/>
      <c r="L592" s="210"/>
      <c r="M592" s="211"/>
      <c r="N592" s="212"/>
      <c r="O592" s="212"/>
      <c r="P592" s="213">
        <f>P593</f>
        <v>0</v>
      </c>
      <c r="Q592" s="212"/>
      <c r="R592" s="213">
        <f>R593</f>
        <v>0</v>
      </c>
      <c r="S592" s="212"/>
      <c r="T592" s="214">
        <f>T593</f>
        <v>0</v>
      </c>
      <c r="AR592" s="215" t="s">
        <v>173</v>
      </c>
      <c r="AT592" s="216" t="s">
        <v>71</v>
      </c>
      <c r="AU592" s="216" t="s">
        <v>80</v>
      </c>
      <c r="AY592" s="215" t="s">
        <v>143</v>
      </c>
      <c r="BK592" s="217">
        <f>BK593</f>
        <v>0</v>
      </c>
    </row>
    <row r="593" s="1" customFormat="1" ht="16.5" customHeight="1">
      <c r="B593" s="45"/>
      <c r="C593" s="220" t="s">
        <v>777</v>
      </c>
      <c r="D593" s="220" t="s">
        <v>146</v>
      </c>
      <c r="E593" s="221" t="s">
        <v>778</v>
      </c>
      <c r="F593" s="222" t="s">
        <v>779</v>
      </c>
      <c r="G593" s="223" t="s">
        <v>149</v>
      </c>
      <c r="H593" s="224">
        <v>1</v>
      </c>
      <c r="I593" s="225"/>
      <c r="J593" s="226">
        <f>ROUND(I593*H593,2)</f>
        <v>0</v>
      </c>
      <c r="K593" s="222" t="s">
        <v>150</v>
      </c>
      <c r="L593" s="71"/>
      <c r="M593" s="227" t="s">
        <v>21</v>
      </c>
      <c r="N593" s="228" t="s">
        <v>43</v>
      </c>
      <c r="O593" s="46"/>
      <c r="P593" s="229">
        <f>O593*H593</f>
        <v>0</v>
      </c>
      <c r="Q593" s="229">
        <v>0</v>
      </c>
      <c r="R593" s="229">
        <f>Q593*H593</f>
        <v>0</v>
      </c>
      <c r="S593" s="229">
        <v>0</v>
      </c>
      <c r="T593" s="230">
        <f>S593*H593</f>
        <v>0</v>
      </c>
      <c r="AR593" s="23" t="s">
        <v>780</v>
      </c>
      <c r="AT593" s="23" t="s">
        <v>146</v>
      </c>
      <c r="AU593" s="23" t="s">
        <v>82</v>
      </c>
      <c r="AY593" s="23" t="s">
        <v>143</v>
      </c>
      <c r="BE593" s="231">
        <f>IF(N593="základní",J593,0)</f>
        <v>0</v>
      </c>
      <c r="BF593" s="231">
        <f>IF(N593="snížená",J593,0)</f>
        <v>0</v>
      </c>
      <c r="BG593" s="231">
        <f>IF(N593="zákl. přenesená",J593,0)</f>
        <v>0</v>
      </c>
      <c r="BH593" s="231">
        <f>IF(N593="sníž. přenesená",J593,0)</f>
        <v>0</v>
      </c>
      <c r="BI593" s="231">
        <f>IF(N593="nulová",J593,0)</f>
        <v>0</v>
      </c>
      <c r="BJ593" s="23" t="s">
        <v>80</v>
      </c>
      <c r="BK593" s="231">
        <f>ROUND(I593*H593,2)</f>
        <v>0</v>
      </c>
      <c r="BL593" s="23" t="s">
        <v>780</v>
      </c>
      <c r="BM593" s="23" t="s">
        <v>781</v>
      </c>
    </row>
    <row r="594" s="10" customFormat="1" ht="29.88" customHeight="1">
      <c r="B594" s="204"/>
      <c r="C594" s="205"/>
      <c r="D594" s="206" t="s">
        <v>71</v>
      </c>
      <c r="E594" s="218" t="s">
        <v>782</v>
      </c>
      <c r="F594" s="218" t="s">
        <v>783</v>
      </c>
      <c r="G594" s="205"/>
      <c r="H594" s="205"/>
      <c r="I594" s="208"/>
      <c r="J594" s="219">
        <f>BK594</f>
        <v>0</v>
      </c>
      <c r="K594" s="205"/>
      <c r="L594" s="210"/>
      <c r="M594" s="211"/>
      <c r="N594" s="212"/>
      <c r="O594" s="212"/>
      <c r="P594" s="213">
        <f>SUM(P595:P600)</f>
        <v>0</v>
      </c>
      <c r="Q594" s="212"/>
      <c r="R594" s="213">
        <f>SUM(R595:R600)</f>
        <v>0</v>
      </c>
      <c r="S594" s="212"/>
      <c r="T594" s="214">
        <f>SUM(T595:T600)</f>
        <v>0</v>
      </c>
      <c r="AR594" s="215" t="s">
        <v>173</v>
      </c>
      <c r="AT594" s="216" t="s">
        <v>71</v>
      </c>
      <c r="AU594" s="216" t="s">
        <v>80</v>
      </c>
      <c r="AY594" s="215" t="s">
        <v>143</v>
      </c>
      <c r="BK594" s="217">
        <f>SUM(BK595:BK600)</f>
        <v>0</v>
      </c>
    </row>
    <row r="595" s="1" customFormat="1" ht="16.5" customHeight="1">
      <c r="B595" s="45"/>
      <c r="C595" s="220" t="s">
        <v>784</v>
      </c>
      <c r="D595" s="220" t="s">
        <v>146</v>
      </c>
      <c r="E595" s="221" t="s">
        <v>785</v>
      </c>
      <c r="F595" s="222" t="s">
        <v>786</v>
      </c>
      <c r="G595" s="223" t="s">
        <v>469</v>
      </c>
      <c r="H595" s="224">
        <v>1</v>
      </c>
      <c r="I595" s="225"/>
      <c r="J595" s="226">
        <f>ROUND(I595*H595,2)</f>
        <v>0</v>
      </c>
      <c r="K595" s="222" t="s">
        <v>150</v>
      </c>
      <c r="L595" s="71"/>
      <c r="M595" s="227" t="s">
        <v>21</v>
      </c>
      <c r="N595" s="228" t="s">
        <v>43</v>
      </c>
      <c r="O595" s="46"/>
      <c r="P595" s="229">
        <f>O595*H595</f>
        <v>0</v>
      </c>
      <c r="Q595" s="229">
        <v>0</v>
      </c>
      <c r="R595" s="229">
        <f>Q595*H595</f>
        <v>0</v>
      </c>
      <c r="S595" s="229">
        <v>0</v>
      </c>
      <c r="T595" s="230">
        <f>S595*H595</f>
        <v>0</v>
      </c>
      <c r="AR595" s="23" t="s">
        <v>780</v>
      </c>
      <c r="AT595" s="23" t="s">
        <v>146</v>
      </c>
      <c r="AU595" s="23" t="s">
        <v>82</v>
      </c>
      <c r="AY595" s="23" t="s">
        <v>143</v>
      </c>
      <c r="BE595" s="231">
        <f>IF(N595="základní",J595,0)</f>
        <v>0</v>
      </c>
      <c r="BF595" s="231">
        <f>IF(N595="snížená",J595,0)</f>
        <v>0</v>
      </c>
      <c r="BG595" s="231">
        <f>IF(N595="zákl. přenesená",J595,0)</f>
        <v>0</v>
      </c>
      <c r="BH595" s="231">
        <f>IF(N595="sníž. přenesená",J595,0)</f>
        <v>0</v>
      </c>
      <c r="BI595" s="231">
        <f>IF(N595="nulová",J595,0)</f>
        <v>0</v>
      </c>
      <c r="BJ595" s="23" t="s">
        <v>80</v>
      </c>
      <c r="BK595" s="231">
        <f>ROUND(I595*H595,2)</f>
        <v>0</v>
      </c>
      <c r="BL595" s="23" t="s">
        <v>780</v>
      </c>
      <c r="BM595" s="23" t="s">
        <v>787</v>
      </c>
    </row>
    <row r="596" s="12" customFormat="1">
      <c r="B596" s="245"/>
      <c r="C596" s="246"/>
      <c r="D596" s="232" t="s">
        <v>155</v>
      </c>
      <c r="E596" s="247" t="s">
        <v>21</v>
      </c>
      <c r="F596" s="248" t="s">
        <v>80</v>
      </c>
      <c r="G596" s="246"/>
      <c r="H596" s="249">
        <v>1</v>
      </c>
      <c r="I596" s="250"/>
      <c r="J596" s="246"/>
      <c r="K596" s="246"/>
      <c r="L596" s="251"/>
      <c r="M596" s="252"/>
      <c r="N596" s="253"/>
      <c r="O596" s="253"/>
      <c r="P596" s="253"/>
      <c r="Q596" s="253"/>
      <c r="R596" s="253"/>
      <c r="S596" s="253"/>
      <c r="T596" s="254"/>
      <c r="AT596" s="255" t="s">
        <v>155</v>
      </c>
      <c r="AU596" s="255" t="s">
        <v>82</v>
      </c>
      <c r="AV596" s="12" t="s">
        <v>82</v>
      </c>
      <c r="AW596" s="12" t="s">
        <v>35</v>
      </c>
      <c r="AX596" s="12" t="s">
        <v>80</v>
      </c>
      <c r="AY596" s="255" t="s">
        <v>143</v>
      </c>
    </row>
    <row r="597" s="1" customFormat="1" ht="25.5" customHeight="1">
      <c r="B597" s="45"/>
      <c r="C597" s="220" t="s">
        <v>788</v>
      </c>
      <c r="D597" s="220" t="s">
        <v>146</v>
      </c>
      <c r="E597" s="221" t="s">
        <v>789</v>
      </c>
      <c r="F597" s="222" t="s">
        <v>790</v>
      </c>
      <c r="G597" s="223" t="s">
        <v>469</v>
      </c>
      <c r="H597" s="224">
        <v>1</v>
      </c>
      <c r="I597" s="225"/>
      <c r="J597" s="226">
        <f>ROUND(I597*H597,2)</f>
        <v>0</v>
      </c>
      <c r="K597" s="222" t="s">
        <v>150</v>
      </c>
      <c r="L597" s="71"/>
      <c r="M597" s="227" t="s">
        <v>21</v>
      </c>
      <c r="N597" s="228" t="s">
        <v>43</v>
      </c>
      <c r="O597" s="46"/>
      <c r="P597" s="229">
        <f>O597*H597</f>
        <v>0</v>
      </c>
      <c r="Q597" s="229">
        <v>0</v>
      </c>
      <c r="R597" s="229">
        <f>Q597*H597</f>
        <v>0</v>
      </c>
      <c r="S597" s="229">
        <v>0</v>
      </c>
      <c r="T597" s="230">
        <f>S597*H597</f>
        <v>0</v>
      </c>
      <c r="AR597" s="23" t="s">
        <v>780</v>
      </c>
      <c r="AT597" s="23" t="s">
        <v>146</v>
      </c>
      <c r="AU597" s="23" t="s">
        <v>82</v>
      </c>
      <c r="AY597" s="23" t="s">
        <v>143</v>
      </c>
      <c r="BE597" s="231">
        <f>IF(N597="základní",J597,0)</f>
        <v>0</v>
      </c>
      <c r="BF597" s="231">
        <f>IF(N597="snížená",J597,0)</f>
        <v>0</v>
      </c>
      <c r="BG597" s="231">
        <f>IF(N597="zákl. přenesená",J597,0)</f>
        <v>0</v>
      </c>
      <c r="BH597" s="231">
        <f>IF(N597="sníž. přenesená",J597,0)</f>
        <v>0</v>
      </c>
      <c r="BI597" s="231">
        <f>IF(N597="nulová",J597,0)</f>
        <v>0</v>
      </c>
      <c r="BJ597" s="23" t="s">
        <v>80</v>
      </c>
      <c r="BK597" s="231">
        <f>ROUND(I597*H597,2)</f>
        <v>0</v>
      </c>
      <c r="BL597" s="23" t="s">
        <v>780</v>
      </c>
      <c r="BM597" s="23" t="s">
        <v>791</v>
      </c>
    </row>
    <row r="598" s="12" customFormat="1">
      <c r="B598" s="245"/>
      <c r="C598" s="246"/>
      <c r="D598" s="232" t="s">
        <v>155</v>
      </c>
      <c r="E598" s="247" t="s">
        <v>21</v>
      </c>
      <c r="F598" s="248" t="s">
        <v>80</v>
      </c>
      <c r="G598" s="246"/>
      <c r="H598" s="249">
        <v>1</v>
      </c>
      <c r="I598" s="250"/>
      <c r="J598" s="246"/>
      <c r="K598" s="246"/>
      <c r="L598" s="251"/>
      <c r="M598" s="252"/>
      <c r="N598" s="253"/>
      <c r="O598" s="253"/>
      <c r="P598" s="253"/>
      <c r="Q598" s="253"/>
      <c r="R598" s="253"/>
      <c r="S598" s="253"/>
      <c r="T598" s="254"/>
      <c r="AT598" s="255" t="s">
        <v>155</v>
      </c>
      <c r="AU598" s="255" t="s">
        <v>82</v>
      </c>
      <c r="AV598" s="12" t="s">
        <v>82</v>
      </c>
      <c r="AW598" s="12" t="s">
        <v>35</v>
      </c>
      <c r="AX598" s="12" t="s">
        <v>80</v>
      </c>
      <c r="AY598" s="255" t="s">
        <v>143</v>
      </c>
    </row>
    <row r="599" s="1" customFormat="1" ht="16.5" customHeight="1">
      <c r="B599" s="45"/>
      <c r="C599" s="220" t="s">
        <v>792</v>
      </c>
      <c r="D599" s="220" t="s">
        <v>146</v>
      </c>
      <c r="E599" s="221" t="s">
        <v>793</v>
      </c>
      <c r="F599" s="222" t="s">
        <v>794</v>
      </c>
      <c r="G599" s="223" t="s">
        <v>469</v>
      </c>
      <c r="H599" s="224">
        <v>1</v>
      </c>
      <c r="I599" s="225"/>
      <c r="J599" s="226">
        <f>ROUND(I599*H599,2)</f>
        <v>0</v>
      </c>
      <c r="K599" s="222" t="s">
        <v>150</v>
      </c>
      <c r="L599" s="71"/>
      <c r="M599" s="227" t="s">
        <v>21</v>
      </c>
      <c r="N599" s="228" t="s">
        <v>43</v>
      </c>
      <c r="O599" s="46"/>
      <c r="P599" s="229">
        <f>O599*H599</f>
        <v>0</v>
      </c>
      <c r="Q599" s="229">
        <v>0</v>
      </c>
      <c r="R599" s="229">
        <f>Q599*H599</f>
        <v>0</v>
      </c>
      <c r="S599" s="229">
        <v>0</v>
      </c>
      <c r="T599" s="230">
        <f>S599*H599</f>
        <v>0</v>
      </c>
      <c r="AR599" s="23" t="s">
        <v>780</v>
      </c>
      <c r="AT599" s="23" t="s">
        <v>146</v>
      </c>
      <c r="AU599" s="23" t="s">
        <v>82</v>
      </c>
      <c r="AY599" s="23" t="s">
        <v>143</v>
      </c>
      <c r="BE599" s="231">
        <f>IF(N599="základní",J599,0)</f>
        <v>0</v>
      </c>
      <c r="BF599" s="231">
        <f>IF(N599="snížená",J599,0)</f>
        <v>0</v>
      </c>
      <c r="BG599" s="231">
        <f>IF(N599="zákl. přenesená",J599,0)</f>
        <v>0</v>
      </c>
      <c r="BH599" s="231">
        <f>IF(N599="sníž. přenesená",J599,0)</f>
        <v>0</v>
      </c>
      <c r="BI599" s="231">
        <f>IF(N599="nulová",J599,0)</f>
        <v>0</v>
      </c>
      <c r="BJ599" s="23" t="s">
        <v>80</v>
      </c>
      <c r="BK599" s="231">
        <f>ROUND(I599*H599,2)</f>
        <v>0</v>
      </c>
      <c r="BL599" s="23" t="s">
        <v>780</v>
      </c>
      <c r="BM599" s="23" t="s">
        <v>795</v>
      </c>
    </row>
    <row r="600" s="12" customFormat="1">
      <c r="B600" s="245"/>
      <c r="C600" s="246"/>
      <c r="D600" s="232" t="s">
        <v>155</v>
      </c>
      <c r="E600" s="247" t="s">
        <v>21</v>
      </c>
      <c r="F600" s="248" t="s">
        <v>80</v>
      </c>
      <c r="G600" s="246"/>
      <c r="H600" s="249">
        <v>1</v>
      </c>
      <c r="I600" s="250"/>
      <c r="J600" s="246"/>
      <c r="K600" s="246"/>
      <c r="L600" s="251"/>
      <c r="M600" s="277"/>
      <c r="N600" s="278"/>
      <c r="O600" s="278"/>
      <c r="P600" s="278"/>
      <c r="Q600" s="278"/>
      <c r="R600" s="278"/>
      <c r="S600" s="278"/>
      <c r="T600" s="279"/>
      <c r="AT600" s="255" t="s">
        <v>155</v>
      </c>
      <c r="AU600" s="255" t="s">
        <v>82</v>
      </c>
      <c r="AV600" s="12" t="s">
        <v>82</v>
      </c>
      <c r="AW600" s="12" t="s">
        <v>35</v>
      </c>
      <c r="AX600" s="12" t="s">
        <v>80</v>
      </c>
      <c r="AY600" s="255" t="s">
        <v>143</v>
      </c>
    </row>
    <row r="601" s="1" customFormat="1" ht="6.96" customHeight="1">
      <c r="B601" s="66"/>
      <c r="C601" s="67"/>
      <c r="D601" s="67"/>
      <c r="E601" s="67"/>
      <c r="F601" s="67"/>
      <c r="G601" s="67"/>
      <c r="H601" s="67"/>
      <c r="I601" s="165"/>
      <c r="J601" s="67"/>
      <c r="K601" s="67"/>
      <c r="L601" s="71"/>
    </row>
  </sheetData>
  <sheetProtection sheet="1" autoFilter="0" formatColumns="0" formatRows="0" objects="1" scenarios="1" spinCount="100000" saltValue="0ZOwMsOkAsoQLvGvDoC8IurYHAOCj3o597tat0STJwINUid7OS4oUSlrBTWCKBxV4UvofBMFYvHMoBp7JXz9+g==" hashValue="XPtgxepYOuOWN0xkMaPVHIcwRBUVDq0R3zZ2LnQXa7rWzT/yiBA5F6+o6NCc2w/KQuV+xws5y+oKrb2eChNjzw==" algorithmName="SHA-512" password="CC35"/>
  <autoFilter ref="C97:K600"/>
  <mergeCells count="10">
    <mergeCell ref="E7:H7"/>
    <mergeCell ref="E9:H9"/>
    <mergeCell ref="E24:H24"/>
    <mergeCell ref="E45:H45"/>
    <mergeCell ref="E47:H47"/>
    <mergeCell ref="J51:J52"/>
    <mergeCell ref="E88:H88"/>
    <mergeCell ref="E90:H90"/>
    <mergeCell ref="G1:H1"/>
    <mergeCell ref="L2:V2"/>
  </mergeCells>
  <hyperlinks>
    <hyperlink ref="F1:G1" location="C2" display="1) Krycí list soupisu"/>
    <hyperlink ref="G1:H1" location="C54" display="2) Rekapitulace"/>
    <hyperlink ref="J1" location="C9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92</v>
      </c>
      <c r="G1" s="138" t="s">
        <v>93</v>
      </c>
      <c r="H1" s="138"/>
      <c r="I1" s="139"/>
      <c r="J1" s="138" t="s">
        <v>94</v>
      </c>
      <c r="K1" s="137" t="s">
        <v>95</v>
      </c>
      <c r="L1" s="138" t="s">
        <v>96</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85</v>
      </c>
    </row>
    <row r="3" ht="6.96" customHeight="1">
      <c r="B3" s="24"/>
      <c r="C3" s="25"/>
      <c r="D3" s="25"/>
      <c r="E3" s="25"/>
      <c r="F3" s="25"/>
      <c r="G3" s="25"/>
      <c r="H3" s="25"/>
      <c r="I3" s="140"/>
      <c r="J3" s="25"/>
      <c r="K3" s="26"/>
      <c r="AT3" s="23" t="s">
        <v>82</v>
      </c>
    </row>
    <row r="4" ht="36.96" customHeight="1">
      <c r="B4" s="27"/>
      <c r="C4" s="28"/>
      <c r="D4" s="29" t="s">
        <v>97</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Oprava volných prostor v objektu občanské vybavenosti, ul. Horní 1492/55</v>
      </c>
      <c r="F7" s="39"/>
      <c r="G7" s="39"/>
      <c r="H7" s="39"/>
      <c r="I7" s="141"/>
      <c r="J7" s="28"/>
      <c r="K7" s="30"/>
    </row>
    <row r="8" s="1" customFormat="1">
      <c r="B8" s="45"/>
      <c r="C8" s="46"/>
      <c r="D8" s="39" t="s">
        <v>98</v>
      </c>
      <c r="E8" s="46"/>
      <c r="F8" s="46"/>
      <c r="G8" s="46"/>
      <c r="H8" s="46"/>
      <c r="I8" s="143"/>
      <c r="J8" s="46"/>
      <c r="K8" s="50"/>
    </row>
    <row r="9" s="1" customFormat="1" ht="36.96" customHeight="1">
      <c r="B9" s="45"/>
      <c r="C9" s="46"/>
      <c r="D9" s="46"/>
      <c r="E9" s="144" t="s">
        <v>796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27. 4. 2018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ROUND(J102,2)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ROUND(SUM(BE102:BE658), 2)</f>
        <v>0</v>
      </c>
      <c r="G30" s="46"/>
      <c r="H30" s="46"/>
      <c r="I30" s="157">
        <v>0.20999999999999999</v>
      </c>
      <c r="J30" s="156">
        <f>ROUND(ROUND((SUM(BE102:BE658)), 2)*I30, 2)</f>
        <v>0</v>
      </c>
      <c r="K30" s="50"/>
    </row>
    <row r="31" s="1" customFormat="1" ht="14.4" customHeight="1">
      <c r="B31" s="45"/>
      <c r="C31" s="46"/>
      <c r="D31" s="46"/>
      <c r="E31" s="54" t="s">
        <v>44</v>
      </c>
      <c r="F31" s="156">
        <f>ROUND(SUM(BF102:BF658), 2)</f>
        <v>0</v>
      </c>
      <c r="G31" s="46"/>
      <c r="H31" s="46"/>
      <c r="I31" s="157">
        <v>0.14999999999999999</v>
      </c>
      <c r="J31" s="156">
        <f>ROUND(ROUND((SUM(BF102:BF658)), 2)*I31, 2)</f>
        <v>0</v>
      </c>
      <c r="K31" s="50"/>
    </row>
    <row r="32" hidden="1" s="1" customFormat="1" ht="14.4" customHeight="1">
      <c r="B32" s="45"/>
      <c r="C32" s="46"/>
      <c r="D32" s="46"/>
      <c r="E32" s="54" t="s">
        <v>45</v>
      </c>
      <c r="F32" s="156">
        <f>ROUND(SUM(BG102:BG658), 2)</f>
        <v>0</v>
      </c>
      <c r="G32" s="46"/>
      <c r="H32" s="46"/>
      <c r="I32" s="157">
        <v>0.20999999999999999</v>
      </c>
      <c r="J32" s="156">
        <v>0</v>
      </c>
      <c r="K32" s="50"/>
    </row>
    <row r="33" hidden="1" s="1" customFormat="1" ht="14.4" customHeight="1">
      <c r="B33" s="45"/>
      <c r="C33" s="46"/>
      <c r="D33" s="46"/>
      <c r="E33" s="54" t="s">
        <v>46</v>
      </c>
      <c r="F33" s="156">
        <f>ROUND(SUM(BH102:BH658), 2)</f>
        <v>0</v>
      </c>
      <c r="G33" s="46"/>
      <c r="H33" s="46"/>
      <c r="I33" s="157">
        <v>0.14999999999999999</v>
      </c>
      <c r="J33" s="156">
        <v>0</v>
      </c>
      <c r="K33" s="50"/>
    </row>
    <row r="34" hidden="1" s="1" customFormat="1" ht="14.4" customHeight="1">
      <c r="B34" s="45"/>
      <c r="C34" s="46"/>
      <c r="D34" s="46"/>
      <c r="E34" s="54" t="s">
        <v>47</v>
      </c>
      <c r="F34" s="156">
        <f>ROUND(SUM(BI102:BI658),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100</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Oprava volných prostor v objektu občanské vybavenosti, ul. Horní 1492/55</v>
      </c>
      <c r="F45" s="39"/>
      <c r="G45" s="39"/>
      <c r="H45" s="39"/>
      <c r="I45" s="143"/>
      <c r="J45" s="46"/>
      <c r="K45" s="50"/>
    </row>
    <row r="46" s="1" customFormat="1" ht="14.4" customHeight="1">
      <c r="B46" s="45"/>
      <c r="C46" s="39" t="s">
        <v>98</v>
      </c>
      <c r="D46" s="46"/>
      <c r="E46" s="46"/>
      <c r="F46" s="46"/>
      <c r="G46" s="46"/>
      <c r="H46" s="46"/>
      <c r="I46" s="143"/>
      <c r="J46" s="46"/>
      <c r="K46" s="50"/>
    </row>
    <row r="47" s="1" customFormat="1" ht="17.25" customHeight="1">
      <c r="B47" s="45"/>
      <c r="C47" s="46"/>
      <c r="D47" s="46"/>
      <c r="E47" s="144" t="str">
        <f>E9</f>
        <v>S02 - Železářství 1. NP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 Hrabůvka</v>
      </c>
      <c r="G49" s="46"/>
      <c r="H49" s="46"/>
      <c r="I49" s="145" t="s">
        <v>25</v>
      </c>
      <c r="J49" s="146" t="str">
        <f>IF(J12="","",J12)</f>
        <v>27. 4. 2018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Úřad městského obvodu Ostrava - Jih</v>
      </c>
      <c r="G51" s="46"/>
      <c r="H51" s="46"/>
      <c r="I51" s="145" t="s">
        <v>33</v>
      </c>
      <c r="J51" s="43" t="str">
        <f>E21</f>
        <v>Inpros Frýdek-Místek</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101</v>
      </c>
      <c r="D54" s="158"/>
      <c r="E54" s="158"/>
      <c r="F54" s="158"/>
      <c r="G54" s="158"/>
      <c r="H54" s="158"/>
      <c r="I54" s="172"/>
      <c r="J54" s="173" t="s">
        <v>102</v>
      </c>
      <c r="K54" s="174"/>
    </row>
    <row r="55" s="1" customFormat="1" ht="10.32" customHeight="1">
      <c r="B55" s="45"/>
      <c r="C55" s="46"/>
      <c r="D55" s="46"/>
      <c r="E55" s="46"/>
      <c r="F55" s="46"/>
      <c r="G55" s="46"/>
      <c r="H55" s="46"/>
      <c r="I55" s="143"/>
      <c r="J55" s="46"/>
      <c r="K55" s="50"/>
    </row>
    <row r="56" s="1" customFormat="1" ht="29.28" customHeight="1">
      <c r="B56" s="45"/>
      <c r="C56" s="175" t="s">
        <v>103</v>
      </c>
      <c r="D56" s="46"/>
      <c r="E56" s="46"/>
      <c r="F56" s="46"/>
      <c r="G56" s="46"/>
      <c r="H56" s="46"/>
      <c r="I56" s="143"/>
      <c r="J56" s="154">
        <f>J102</f>
        <v>0</v>
      </c>
      <c r="K56" s="50"/>
      <c r="AU56" s="23" t="s">
        <v>104</v>
      </c>
    </row>
    <row r="57" s="7" customFormat="1" ht="24.96" customHeight="1">
      <c r="B57" s="176"/>
      <c r="C57" s="177"/>
      <c r="D57" s="178" t="s">
        <v>105</v>
      </c>
      <c r="E57" s="179"/>
      <c r="F57" s="179"/>
      <c r="G57" s="179"/>
      <c r="H57" s="179"/>
      <c r="I57" s="180"/>
      <c r="J57" s="181">
        <f>J103</f>
        <v>0</v>
      </c>
      <c r="K57" s="182"/>
    </row>
    <row r="58" s="8" customFormat="1" ht="19.92" customHeight="1">
      <c r="B58" s="183"/>
      <c r="C58" s="184"/>
      <c r="D58" s="185" t="s">
        <v>106</v>
      </c>
      <c r="E58" s="186"/>
      <c r="F58" s="186"/>
      <c r="G58" s="186"/>
      <c r="H58" s="186"/>
      <c r="I58" s="187"/>
      <c r="J58" s="188">
        <f>J104</f>
        <v>0</v>
      </c>
      <c r="K58" s="189"/>
    </row>
    <row r="59" s="8" customFormat="1" ht="19.92" customHeight="1">
      <c r="B59" s="183"/>
      <c r="C59" s="184"/>
      <c r="D59" s="185" t="s">
        <v>797</v>
      </c>
      <c r="E59" s="186"/>
      <c r="F59" s="186"/>
      <c r="G59" s="186"/>
      <c r="H59" s="186"/>
      <c r="I59" s="187"/>
      <c r="J59" s="188">
        <f>J120</f>
        <v>0</v>
      </c>
      <c r="K59" s="189"/>
    </row>
    <row r="60" s="8" customFormat="1" ht="19.92" customHeight="1">
      <c r="B60" s="183"/>
      <c r="C60" s="184"/>
      <c r="D60" s="185" t="s">
        <v>107</v>
      </c>
      <c r="E60" s="186"/>
      <c r="F60" s="186"/>
      <c r="G60" s="186"/>
      <c r="H60" s="186"/>
      <c r="I60" s="187"/>
      <c r="J60" s="188">
        <f>J135</f>
        <v>0</v>
      </c>
      <c r="K60" s="189"/>
    </row>
    <row r="61" s="8" customFormat="1" ht="19.92" customHeight="1">
      <c r="B61" s="183"/>
      <c r="C61" s="184"/>
      <c r="D61" s="185" t="s">
        <v>108</v>
      </c>
      <c r="E61" s="186"/>
      <c r="F61" s="186"/>
      <c r="G61" s="186"/>
      <c r="H61" s="186"/>
      <c r="I61" s="187"/>
      <c r="J61" s="188">
        <f>J221</f>
        <v>0</v>
      </c>
      <c r="K61" s="189"/>
    </row>
    <row r="62" s="8" customFormat="1" ht="19.92" customHeight="1">
      <c r="B62" s="183"/>
      <c r="C62" s="184"/>
      <c r="D62" s="185" t="s">
        <v>109</v>
      </c>
      <c r="E62" s="186"/>
      <c r="F62" s="186"/>
      <c r="G62" s="186"/>
      <c r="H62" s="186"/>
      <c r="I62" s="187"/>
      <c r="J62" s="188">
        <f>J288</f>
        <v>0</v>
      </c>
      <c r="K62" s="189"/>
    </row>
    <row r="63" s="8" customFormat="1" ht="19.92" customHeight="1">
      <c r="B63" s="183"/>
      <c r="C63" s="184"/>
      <c r="D63" s="185" t="s">
        <v>110</v>
      </c>
      <c r="E63" s="186"/>
      <c r="F63" s="186"/>
      <c r="G63" s="186"/>
      <c r="H63" s="186"/>
      <c r="I63" s="187"/>
      <c r="J63" s="188">
        <f>J299</f>
        <v>0</v>
      </c>
      <c r="K63" s="189"/>
    </row>
    <row r="64" s="7" customFormat="1" ht="24.96" customHeight="1">
      <c r="B64" s="176"/>
      <c r="C64" s="177"/>
      <c r="D64" s="178" t="s">
        <v>111</v>
      </c>
      <c r="E64" s="179"/>
      <c r="F64" s="179"/>
      <c r="G64" s="179"/>
      <c r="H64" s="179"/>
      <c r="I64" s="180"/>
      <c r="J64" s="181">
        <f>J307</f>
        <v>0</v>
      </c>
      <c r="K64" s="182"/>
    </row>
    <row r="65" s="8" customFormat="1" ht="19.92" customHeight="1">
      <c r="B65" s="183"/>
      <c r="C65" s="184"/>
      <c r="D65" s="185" t="s">
        <v>798</v>
      </c>
      <c r="E65" s="186"/>
      <c r="F65" s="186"/>
      <c r="G65" s="186"/>
      <c r="H65" s="186"/>
      <c r="I65" s="187"/>
      <c r="J65" s="188">
        <f>J308</f>
        <v>0</v>
      </c>
      <c r="K65" s="189"/>
    </row>
    <row r="66" s="8" customFormat="1" ht="19.92" customHeight="1">
      <c r="B66" s="183"/>
      <c r="C66" s="184"/>
      <c r="D66" s="185" t="s">
        <v>113</v>
      </c>
      <c r="E66" s="186"/>
      <c r="F66" s="186"/>
      <c r="G66" s="186"/>
      <c r="H66" s="186"/>
      <c r="I66" s="187"/>
      <c r="J66" s="188">
        <f>J315</f>
        <v>0</v>
      </c>
      <c r="K66" s="189"/>
    </row>
    <row r="67" s="8" customFormat="1" ht="19.92" customHeight="1">
      <c r="B67" s="183"/>
      <c r="C67" s="184"/>
      <c r="D67" s="185" t="s">
        <v>114</v>
      </c>
      <c r="E67" s="186"/>
      <c r="F67" s="186"/>
      <c r="G67" s="186"/>
      <c r="H67" s="186"/>
      <c r="I67" s="187"/>
      <c r="J67" s="188">
        <f>J319</f>
        <v>0</v>
      </c>
      <c r="K67" s="189"/>
    </row>
    <row r="68" s="8" customFormat="1" ht="19.92" customHeight="1">
      <c r="B68" s="183"/>
      <c r="C68" s="184"/>
      <c r="D68" s="185" t="s">
        <v>115</v>
      </c>
      <c r="E68" s="186"/>
      <c r="F68" s="186"/>
      <c r="G68" s="186"/>
      <c r="H68" s="186"/>
      <c r="I68" s="187"/>
      <c r="J68" s="188">
        <f>J323</f>
        <v>0</v>
      </c>
      <c r="K68" s="189"/>
    </row>
    <row r="69" s="8" customFormat="1" ht="19.92" customHeight="1">
      <c r="B69" s="183"/>
      <c r="C69" s="184"/>
      <c r="D69" s="185" t="s">
        <v>116</v>
      </c>
      <c r="E69" s="186"/>
      <c r="F69" s="186"/>
      <c r="G69" s="186"/>
      <c r="H69" s="186"/>
      <c r="I69" s="187"/>
      <c r="J69" s="188">
        <f>J337</f>
        <v>0</v>
      </c>
      <c r="K69" s="189"/>
    </row>
    <row r="70" s="8" customFormat="1" ht="19.92" customHeight="1">
      <c r="B70" s="183"/>
      <c r="C70" s="184"/>
      <c r="D70" s="185" t="s">
        <v>799</v>
      </c>
      <c r="E70" s="186"/>
      <c r="F70" s="186"/>
      <c r="G70" s="186"/>
      <c r="H70" s="186"/>
      <c r="I70" s="187"/>
      <c r="J70" s="188">
        <f>J347</f>
        <v>0</v>
      </c>
      <c r="K70" s="189"/>
    </row>
    <row r="71" s="8" customFormat="1" ht="19.92" customHeight="1">
      <c r="B71" s="183"/>
      <c r="C71" s="184"/>
      <c r="D71" s="185" t="s">
        <v>117</v>
      </c>
      <c r="E71" s="186"/>
      <c r="F71" s="186"/>
      <c r="G71" s="186"/>
      <c r="H71" s="186"/>
      <c r="I71" s="187"/>
      <c r="J71" s="188">
        <f>J351</f>
        <v>0</v>
      </c>
      <c r="K71" s="189"/>
    </row>
    <row r="72" s="8" customFormat="1" ht="19.92" customHeight="1">
      <c r="B72" s="183"/>
      <c r="C72" s="184"/>
      <c r="D72" s="185" t="s">
        <v>118</v>
      </c>
      <c r="E72" s="186"/>
      <c r="F72" s="186"/>
      <c r="G72" s="186"/>
      <c r="H72" s="186"/>
      <c r="I72" s="187"/>
      <c r="J72" s="188">
        <f>J356</f>
        <v>0</v>
      </c>
      <c r="K72" s="189"/>
    </row>
    <row r="73" s="8" customFormat="1" ht="19.92" customHeight="1">
      <c r="B73" s="183"/>
      <c r="C73" s="184"/>
      <c r="D73" s="185" t="s">
        <v>119</v>
      </c>
      <c r="E73" s="186"/>
      <c r="F73" s="186"/>
      <c r="G73" s="186"/>
      <c r="H73" s="186"/>
      <c r="I73" s="187"/>
      <c r="J73" s="188">
        <f>J420</f>
        <v>0</v>
      </c>
      <c r="K73" s="189"/>
    </row>
    <row r="74" s="8" customFormat="1" ht="19.92" customHeight="1">
      <c r="B74" s="183"/>
      <c r="C74" s="184"/>
      <c r="D74" s="185" t="s">
        <v>800</v>
      </c>
      <c r="E74" s="186"/>
      <c r="F74" s="186"/>
      <c r="G74" s="186"/>
      <c r="H74" s="186"/>
      <c r="I74" s="187"/>
      <c r="J74" s="188">
        <f>J486</f>
        <v>0</v>
      </c>
      <c r="K74" s="189"/>
    </row>
    <row r="75" s="8" customFormat="1" ht="19.92" customHeight="1">
      <c r="B75" s="183"/>
      <c r="C75" s="184"/>
      <c r="D75" s="185" t="s">
        <v>120</v>
      </c>
      <c r="E75" s="186"/>
      <c r="F75" s="186"/>
      <c r="G75" s="186"/>
      <c r="H75" s="186"/>
      <c r="I75" s="187"/>
      <c r="J75" s="188">
        <f>J494</f>
        <v>0</v>
      </c>
      <c r="K75" s="189"/>
    </row>
    <row r="76" s="8" customFormat="1" ht="19.92" customHeight="1">
      <c r="B76" s="183"/>
      <c r="C76" s="184"/>
      <c r="D76" s="185" t="s">
        <v>801</v>
      </c>
      <c r="E76" s="186"/>
      <c r="F76" s="186"/>
      <c r="G76" s="186"/>
      <c r="H76" s="186"/>
      <c r="I76" s="187"/>
      <c r="J76" s="188">
        <f>J553</f>
        <v>0</v>
      </c>
      <c r="K76" s="189"/>
    </row>
    <row r="77" s="8" customFormat="1" ht="19.92" customHeight="1">
      <c r="B77" s="183"/>
      <c r="C77" s="184"/>
      <c r="D77" s="185" t="s">
        <v>121</v>
      </c>
      <c r="E77" s="186"/>
      <c r="F77" s="186"/>
      <c r="G77" s="186"/>
      <c r="H77" s="186"/>
      <c r="I77" s="187"/>
      <c r="J77" s="188">
        <f>J560</f>
        <v>0</v>
      </c>
      <c r="K77" s="189"/>
    </row>
    <row r="78" s="8" customFormat="1" ht="19.92" customHeight="1">
      <c r="B78" s="183"/>
      <c r="C78" s="184"/>
      <c r="D78" s="185" t="s">
        <v>122</v>
      </c>
      <c r="E78" s="186"/>
      <c r="F78" s="186"/>
      <c r="G78" s="186"/>
      <c r="H78" s="186"/>
      <c r="I78" s="187"/>
      <c r="J78" s="188">
        <f>J605</f>
        <v>0</v>
      </c>
      <c r="K78" s="189"/>
    </row>
    <row r="79" s="8" customFormat="1" ht="19.92" customHeight="1">
      <c r="B79" s="183"/>
      <c r="C79" s="184"/>
      <c r="D79" s="185" t="s">
        <v>123</v>
      </c>
      <c r="E79" s="186"/>
      <c r="F79" s="186"/>
      <c r="G79" s="186"/>
      <c r="H79" s="186"/>
      <c r="I79" s="187"/>
      <c r="J79" s="188">
        <f>J624</f>
        <v>0</v>
      </c>
      <c r="K79" s="189"/>
    </row>
    <row r="80" s="7" customFormat="1" ht="24.96" customHeight="1">
      <c r="B80" s="176"/>
      <c r="C80" s="177"/>
      <c r="D80" s="178" t="s">
        <v>124</v>
      </c>
      <c r="E80" s="179"/>
      <c r="F80" s="179"/>
      <c r="G80" s="179"/>
      <c r="H80" s="179"/>
      <c r="I80" s="180"/>
      <c r="J80" s="181">
        <f>J648</f>
        <v>0</v>
      </c>
      <c r="K80" s="182"/>
    </row>
    <row r="81" s="8" customFormat="1" ht="19.92" customHeight="1">
      <c r="B81" s="183"/>
      <c r="C81" s="184"/>
      <c r="D81" s="185" t="s">
        <v>125</v>
      </c>
      <c r="E81" s="186"/>
      <c r="F81" s="186"/>
      <c r="G81" s="186"/>
      <c r="H81" s="186"/>
      <c r="I81" s="187"/>
      <c r="J81" s="188">
        <f>J649</f>
        <v>0</v>
      </c>
      <c r="K81" s="189"/>
    </row>
    <row r="82" s="8" customFormat="1" ht="19.92" customHeight="1">
      <c r="B82" s="183"/>
      <c r="C82" s="184"/>
      <c r="D82" s="185" t="s">
        <v>126</v>
      </c>
      <c r="E82" s="186"/>
      <c r="F82" s="186"/>
      <c r="G82" s="186"/>
      <c r="H82" s="186"/>
      <c r="I82" s="187"/>
      <c r="J82" s="188">
        <f>J652</f>
        <v>0</v>
      </c>
      <c r="K82" s="189"/>
    </row>
    <row r="83" s="1" customFormat="1" ht="21.84" customHeight="1">
      <c r="B83" s="45"/>
      <c r="C83" s="46"/>
      <c r="D83" s="46"/>
      <c r="E83" s="46"/>
      <c r="F83" s="46"/>
      <c r="G83" s="46"/>
      <c r="H83" s="46"/>
      <c r="I83" s="143"/>
      <c r="J83" s="46"/>
      <c r="K83" s="50"/>
    </row>
    <row r="84" s="1" customFormat="1" ht="6.96" customHeight="1">
      <c r="B84" s="66"/>
      <c r="C84" s="67"/>
      <c r="D84" s="67"/>
      <c r="E84" s="67"/>
      <c r="F84" s="67"/>
      <c r="G84" s="67"/>
      <c r="H84" s="67"/>
      <c r="I84" s="165"/>
      <c r="J84" s="67"/>
      <c r="K84" s="68"/>
    </row>
    <row r="88" s="1" customFormat="1" ht="6.96" customHeight="1">
      <c r="B88" s="69"/>
      <c r="C88" s="70"/>
      <c r="D88" s="70"/>
      <c r="E88" s="70"/>
      <c r="F88" s="70"/>
      <c r="G88" s="70"/>
      <c r="H88" s="70"/>
      <c r="I88" s="168"/>
      <c r="J88" s="70"/>
      <c r="K88" s="70"/>
      <c r="L88" s="71"/>
    </row>
    <row r="89" s="1" customFormat="1" ht="36.96" customHeight="1">
      <c r="B89" s="45"/>
      <c r="C89" s="72" t="s">
        <v>127</v>
      </c>
      <c r="D89" s="73"/>
      <c r="E89" s="73"/>
      <c r="F89" s="73"/>
      <c r="G89" s="73"/>
      <c r="H89" s="73"/>
      <c r="I89" s="190"/>
      <c r="J89" s="73"/>
      <c r="K89" s="73"/>
      <c r="L89" s="71"/>
    </row>
    <row r="90" s="1" customFormat="1" ht="6.96" customHeight="1">
      <c r="B90" s="45"/>
      <c r="C90" s="73"/>
      <c r="D90" s="73"/>
      <c r="E90" s="73"/>
      <c r="F90" s="73"/>
      <c r="G90" s="73"/>
      <c r="H90" s="73"/>
      <c r="I90" s="190"/>
      <c r="J90" s="73"/>
      <c r="K90" s="73"/>
      <c r="L90" s="71"/>
    </row>
    <row r="91" s="1" customFormat="1" ht="14.4" customHeight="1">
      <c r="B91" s="45"/>
      <c r="C91" s="75" t="s">
        <v>18</v>
      </c>
      <c r="D91" s="73"/>
      <c r="E91" s="73"/>
      <c r="F91" s="73"/>
      <c r="G91" s="73"/>
      <c r="H91" s="73"/>
      <c r="I91" s="190"/>
      <c r="J91" s="73"/>
      <c r="K91" s="73"/>
      <c r="L91" s="71"/>
    </row>
    <row r="92" s="1" customFormat="1" ht="16.5" customHeight="1">
      <c r="B92" s="45"/>
      <c r="C92" s="73"/>
      <c r="D92" s="73"/>
      <c r="E92" s="191" t="str">
        <f>E7</f>
        <v>Oprava volných prostor v objektu občanské vybavenosti, ul. Horní 1492/55</v>
      </c>
      <c r="F92" s="75"/>
      <c r="G92" s="75"/>
      <c r="H92" s="75"/>
      <c r="I92" s="190"/>
      <c r="J92" s="73"/>
      <c r="K92" s="73"/>
      <c r="L92" s="71"/>
    </row>
    <row r="93" s="1" customFormat="1" ht="14.4" customHeight="1">
      <c r="B93" s="45"/>
      <c r="C93" s="75" t="s">
        <v>98</v>
      </c>
      <c r="D93" s="73"/>
      <c r="E93" s="73"/>
      <c r="F93" s="73"/>
      <c r="G93" s="73"/>
      <c r="H93" s="73"/>
      <c r="I93" s="190"/>
      <c r="J93" s="73"/>
      <c r="K93" s="73"/>
      <c r="L93" s="71"/>
    </row>
    <row r="94" s="1" customFormat="1" ht="17.25" customHeight="1">
      <c r="B94" s="45"/>
      <c r="C94" s="73"/>
      <c r="D94" s="73"/>
      <c r="E94" s="81" t="str">
        <f>E9</f>
        <v>S02 - Železářství 1. NP</v>
      </c>
      <c r="F94" s="73"/>
      <c r="G94" s="73"/>
      <c r="H94" s="73"/>
      <c r="I94" s="190"/>
      <c r="J94" s="73"/>
      <c r="K94" s="73"/>
      <c r="L94" s="71"/>
    </row>
    <row r="95" s="1" customFormat="1" ht="6.96" customHeight="1">
      <c r="B95" s="45"/>
      <c r="C95" s="73"/>
      <c r="D95" s="73"/>
      <c r="E95" s="73"/>
      <c r="F95" s="73"/>
      <c r="G95" s="73"/>
      <c r="H95" s="73"/>
      <c r="I95" s="190"/>
      <c r="J95" s="73"/>
      <c r="K95" s="73"/>
      <c r="L95" s="71"/>
    </row>
    <row r="96" s="1" customFormat="1" ht="18" customHeight="1">
      <c r="B96" s="45"/>
      <c r="C96" s="75" t="s">
        <v>23</v>
      </c>
      <c r="D96" s="73"/>
      <c r="E96" s="73"/>
      <c r="F96" s="192" t="str">
        <f>F12</f>
        <v>Ostrava Hrabůvka</v>
      </c>
      <c r="G96" s="73"/>
      <c r="H96" s="73"/>
      <c r="I96" s="193" t="s">
        <v>25</v>
      </c>
      <c r="J96" s="84" t="str">
        <f>IF(J12="","",J12)</f>
        <v>27. 4. 2018</v>
      </c>
      <c r="K96" s="73"/>
      <c r="L96" s="71"/>
    </row>
    <row r="97" s="1" customFormat="1" ht="6.96" customHeight="1">
      <c r="B97" s="45"/>
      <c r="C97" s="73"/>
      <c r="D97" s="73"/>
      <c r="E97" s="73"/>
      <c r="F97" s="73"/>
      <c r="G97" s="73"/>
      <c r="H97" s="73"/>
      <c r="I97" s="190"/>
      <c r="J97" s="73"/>
      <c r="K97" s="73"/>
      <c r="L97" s="71"/>
    </row>
    <row r="98" s="1" customFormat="1">
      <c r="B98" s="45"/>
      <c r="C98" s="75" t="s">
        <v>27</v>
      </c>
      <c r="D98" s="73"/>
      <c r="E98" s="73"/>
      <c r="F98" s="192" t="str">
        <f>E15</f>
        <v>Úřad městského obvodu Ostrava - Jih</v>
      </c>
      <c r="G98" s="73"/>
      <c r="H98" s="73"/>
      <c r="I98" s="193" t="s">
        <v>33</v>
      </c>
      <c r="J98" s="192" t="str">
        <f>E21</f>
        <v>Inpros Frýdek-Místek</v>
      </c>
      <c r="K98" s="73"/>
      <c r="L98" s="71"/>
    </row>
    <row r="99" s="1" customFormat="1" ht="14.4" customHeight="1">
      <c r="B99" s="45"/>
      <c r="C99" s="75" t="s">
        <v>31</v>
      </c>
      <c r="D99" s="73"/>
      <c r="E99" s="73"/>
      <c r="F99" s="192" t="str">
        <f>IF(E18="","",E18)</f>
        <v/>
      </c>
      <c r="G99" s="73"/>
      <c r="H99" s="73"/>
      <c r="I99" s="190"/>
      <c r="J99" s="73"/>
      <c r="K99" s="73"/>
      <c r="L99" s="71"/>
    </row>
    <row r="100" s="1" customFormat="1" ht="10.32" customHeight="1">
      <c r="B100" s="45"/>
      <c r="C100" s="73"/>
      <c r="D100" s="73"/>
      <c r="E100" s="73"/>
      <c r="F100" s="73"/>
      <c r="G100" s="73"/>
      <c r="H100" s="73"/>
      <c r="I100" s="190"/>
      <c r="J100" s="73"/>
      <c r="K100" s="73"/>
      <c r="L100" s="71"/>
    </row>
    <row r="101" s="9" customFormat="1" ht="29.28" customHeight="1">
      <c r="B101" s="194"/>
      <c r="C101" s="195" t="s">
        <v>128</v>
      </c>
      <c r="D101" s="196" t="s">
        <v>57</v>
      </c>
      <c r="E101" s="196" t="s">
        <v>53</v>
      </c>
      <c r="F101" s="196" t="s">
        <v>129</v>
      </c>
      <c r="G101" s="196" t="s">
        <v>130</v>
      </c>
      <c r="H101" s="196" t="s">
        <v>131</v>
      </c>
      <c r="I101" s="197" t="s">
        <v>132</v>
      </c>
      <c r="J101" s="196" t="s">
        <v>102</v>
      </c>
      <c r="K101" s="198" t="s">
        <v>133</v>
      </c>
      <c r="L101" s="199"/>
      <c r="M101" s="101" t="s">
        <v>134</v>
      </c>
      <c r="N101" s="102" t="s">
        <v>42</v>
      </c>
      <c r="O101" s="102" t="s">
        <v>135</v>
      </c>
      <c r="P101" s="102" t="s">
        <v>136</v>
      </c>
      <c r="Q101" s="102" t="s">
        <v>137</v>
      </c>
      <c r="R101" s="102" t="s">
        <v>138</v>
      </c>
      <c r="S101" s="102" t="s">
        <v>139</v>
      </c>
      <c r="T101" s="103" t="s">
        <v>140</v>
      </c>
    </row>
    <row r="102" s="1" customFormat="1" ht="29.28" customHeight="1">
      <c r="B102" s="45"/>
      <c r="C102" s="107" t="s">
        <v>103</v>
      </c>
      <c r="D102" s="73"/>
      <c r="E102" s="73"/>
      <c r="F102" s="73"/>
      <c r="G102" s="73"/>
      <c r="H102" s="73"/>
      <c r="I102" s="190"/>
      <c r="J102" s="200">
        <f>BK102</f>
        <v>0</v>
      </c>
      <c r="K102" s="73"/>
      <c r="L102" s="71"/>
      <c r="M102" s="104"/>
      <c r="N102" s="105"/>
      <c r="O102" s="105"/>
      <c r="P102" s="201">
        <f>P103+P307+P648</f>
        <v>0</v>
      </c>
      <c r="Q102" s="105"/>
      <c r="R102" s="201">
        <f>R103+R307+R648</f>
        <v>16.725257750000001</v>
      </c>
      <c r="S102" s="105"/>
      <c r="T102" s="202">
        <f>T103+T307+T648</f>
        <v>23.025385459999999</v>
      </c>
      <c r="AT102" s="23" t="s">
        <v>71</v>
      </c>
      <c r="AU102" s="23" t="s">
        <v>104</v>
      </c>
      <c r="BK102" s="203">
        <f>BK103+BK307+BK648</f>
        <v>0</v>
      </c>
    </row>
    <row r="103" s="10" customFormat="1" ht="37.44" customHeight="1">
      <c r="B103" s="204"/>
      <c r="C103" s="205"/>
      <c r="D103" s="206" t="s">
        <v>71</v>
      </c>
      <c r="E103" s="207" t="s">
        <v>141</v>
      </c>
      <c r="F103" s="207" t="s">
        <v>142</v>
      </c>
      <c r="G103" s="205"/>
      <c r="H103" s="205"/>
      <c r="I103" s="208"/>
      <c r="J103" s="209">
        <f>BK103</f>
        <v>0</v>
      </c>
      <c r="K103" s="205"/>
      <c r="L103" s="210"/>
      <c r="M103" s="211"/>
      <c r="N103" s="212"/>
      <c r="O103" s="212"/>
      <c r="P103" s="213">
        <f>P104+P120+P135+P221+P288+P299</f>
        <v>0</v>
      </c>
      <c r="Q103" s="212"/>
      <c r="R103" s="213">
        <f>R104+R120+R135+R221+R288+R299</f>
        <v>14.591987550000001</v>
      </c>
      <c r="S103" s="212"/>
      <c r="T103" s="214">
        <f>T104+T120+T135+T221+T288+T299</f>
        <v>8.2440209999999983</v>
      </c>
      <c r="AR103" s="215" t="s">
        <v>80</v>
      </c>
      <c r="AT103" s="216" t="s">
        <v>71</v>
      </c>
      <c r="AU103" s="216" t="s">
        <v>72</v>
      </c>
      <c r="AY103" s="215" t="s">
        <v>143</v>
      </c>
      <c r="BK103" s="217">
        <f>BK104+BK120+BK135+BK221+BK288+BK299</f>
        <v>0</v>
      </c>
    </row>
    <row r="104" s="10" customFormat="1" ht="19.92" customHeight="1">
      <c r="B104" s="204"/>
      <c r="C104" s="205"/>
      <c r="D104" s="206" t="s">
        <v>71</v>
      </c>
      <c r="E104" s="218" t="s">
        <v>144</v>
      </c>
      <c r="F104" s="218" t="s">
        <v>145</v>
      </c>
      <c r="G104" s="205"/>
      <c r="H104" s="205"/>
      <c r="I104" s="208"/>
      <c r="J104" s="219">
        <f>BK104</f>
        <v>0</v>
      </c>
      <c r="K104" s="205"/>
      <c r="L104" s="210"/>
      <c r="M104" s="211"/>
      <c r="N104" s="212"/>
      <c r="O104" s="212"/>
      <c r="P104" s="213">
        <f>SUM(P105:P119)</f>
        <v>0</v>
      </c>
      <c r="Q104" s="212"/>
      <c r="R104" s="213">
        <f>SUM(R105:R119)</f>
        <v>0.67556840000000007</v>
      </c>
      <c r="S104" s="212"/>
      <c r="T104" s="214">
        <f>SUM(T105:T119)</f>
        <v>0</v>
      </c>
      <c r="AR104" s="215" t="s">
        <v>80</v>
      </c>
      <c r="AT104" s="216" t="s">
        <v>71</v>
      </c>
      <c r="AU104" s="216" t="s">
        <v>80</v>
      </c>
      <c r="AY104" s="215" t="s">
        <v>143</v>
      </c>
      <c r="BK104" s="217">
        <f>SUM(BK105:BK119)</f>
        <v>0</v>
      </c>
    </row>
    <row r="105" s="1" customFormat="1" ht="38.25" customHeight="1">
      <c r="B105" s="45"/>
      <c r="C105" s="220" t="s">
        <v>80</v>
      </c>
      <c r="D105" s="220" t="s">
        <v>146</v>
      </c>
      <c r="E105" s="221" t="s">
        <v>802</v>
      </c>
      <c r="F105" s="222" t="s">
        <v>803</v>
      </c>
      <c r="G105" s="223" t="s">
        <v>162</v>
      </c>
      <c r="H105" s="224">
        <v>2.4199999999999999</v>
      </c>
      <c r="I105" s="225"/>
      <c r="J105" s="226">
        <f>ROUND(I105*H105,2)</f>
        <v>0</v>
      </c>
      <c r="K105" s="222" t="s">
        <v>150</v>
      </c>
      <c r="L105" s="71"/>
      <c r="M105" s="227" t="s">
        <v>21</v>
      </c>
      <c r="N105" s="228" t="s">
        <v>43</v>
      </c>
      <c r="O105" s="46"/>
      <c r="P105" s="229">
        <f>O105*H105</f>
        <v>0</v>
      </c>
      <c r="Q105" s="229">
        <v>0.17355999999999999</v>
      </c>
      <c r="R105" s="229">
        <f>Q105*H105</f>
        <v>0.42001519999999998</v>
      </c>
      <c r="S105" s="229">
        <v>0</v>
      </c>
      <c r="T105" s="230">
        <f>S105*H105</f>
        <v>0</v>
      </c>
      <c r="AR105" s="23" t="s">
        <v>151</v>
      </c>
      <c r="AT105" s="23" t="s">
        <v>146</v>
      </c>
      <c r="AU105" s="23" t="s">
        <v>82</v>
      </c>
      <c r="AY105" s="23" t="s">
        <v>143</v>
      </c>
      <c r="BE105" s="231">
        <f>IF(N105="základní",J105,0)</f>
        <v>0</v>
      </c>
      <c r="BF105" s="231">
        <f>IF(N105="snížená",J105,0)</f>
        <v>0</v>
      </c>
      <c r="BG105" s="231">
        <f>IF(N105="zákl. přenesená",J105,0)</f>
        <v>0</v>
      </c>
      <c r="BH105" s="231">
        <f>IF(N105="sníž. přenesená",J105,0)</f>
        <v>0</v>
      </c>
      <c r="BI105" s="231">
        <f>IF(N105="nulová",J105,0)</f>
        <v>0</v>
      </c>
      <c r="BJ105" s="23" t="s">
        <v>80</v>
      </c>
      <c r="BK105" s="231">
        <f>ROUND(I105*H105,2)</f>
        <v>0</v>
      </c>
      <c r="BL105" s="23" t="s">
        <v>151</v>
      </c>
      <c r="BM105" s="23" t="s">
        <v>804</v>
      </c>
    </row>
    <row r="106" s="11" customFormat="1">
      <c r="B106" s="235"/>
      <c r="C106" s="236"/>
      <c r="D106" s="232" t="s">
        <v>155</v>
      </c>
      <c r="E106" s="237" t="s">
        <v>21</v>
      </c>
      <c r="F106" s="238" t="s">
        <v>156</v>
      </c>
      <c r="G106" s="236"/>
      <c r="H106" s="237" t="s">
        <v>21</v>
      </c>
      <c r="I106" s="239"/>
      <c r="J106" s="236"/>
      <c r="K106" s="236"/>
      <c r="L106" s="240"/>
      <c r="M106" s="241"/>
      <c r="N106" s="242"/>
      <c r="O106" s="242"/>
      <c r="P106" s="242"/>
      <c r="Q106" s="242"/>
      <c r="R106" s="242"/>
      <c r="S106" s="242"/>
      <c r="T106" s="243"/>
      <c r="AT106" s="244" t="s">
        <v>155</v>
      </c>
      <c r="AU106" s="244" t="s">
        <v>82</v>
      </c>
      <c r="AV106" s="11" t="s">
        <v>80</v>
      </c>
      <c r="AW106" s="11" t="s">
        <v>35</v>
      </c>
      <c r="AX106" s="11" t="s">
        <v>72</v>
      </c>
      <c r="AY106" s="244" t="s">
        <v>143</v>
      </c>
    </row>
    <row r="107" s="12" customFormat="1">
      <c r="B107" s="245"/>
      <c r="C107" s="246"/>
      <c r="D107" s="232" t="s">
        <v>155</v>
      </c>
      <c r="E107" s="247" t="s">
        <v>21</v>
      </c>
      <c r="F107" s="248" t="s">
        <v>805</v>
      </c>
      <c r="G107" s="246"/>
      <c r="H107" s="249">
        <v>2.4199999999999999</v>
      </c>
      <c r="I107" s="250"/>
      <c r="J107" s="246"/>
      <c r="K107" s="246"/>
      <c r="L107" s="251"/>
      <c r="M107" s="252"/>
      <c r="N107" s="253"/>
      <c r="O107" s="253"/>
      <c r="P107" s="253"/>
      <c r="Q107" s="253"/>
      <c r="R107" s="253"/>
      <c r="S107" s="253"/>
      <c r="T107" s="254"/>
      <c r="AT107" s="255" t="s">
        <v>155</v>
      </c>
      <c r="AU107" s="255" t="s">
        <v>82</v>
      </c>
      <c r="AV107" s="12" t="s">
        <v>82</v>
      </c>
      <c r="AW107" s="12" t="s">
        <v>35</v>
      </c>
      <c r="AX107" s="12" t="s">
        <v>80</v>
      </c>
      <c r="AY107" s="255" t="s">
        <v>143</v>
      </c>
    </row>
    <row r="108" s="1" customFormat="1" ht="25.5" customHeight="1">
      <c r="B108" s="45"/>
      <c r="C108" s="220" t="s">
        <v>82</v>
      </c>
      <c r="D108" s="220" t="s">
        <v>146</v>
      </c>
      <c r="E108" s="221" t="s">
        <v>806</v>
      </c>
      <c r="F108" s="222" t="s">
        <v>807</v>
      </c>
      <c r="G108" s="223" t="s">
        <v>370</v>
      </c>
      <c r="H108" s="224">
        <v>0.02</v>
      </c>
      <c r="I108" s="225"/>
      <c r="J108" s="226">
        <f>ROUND(I108*H108,2)</f>
        <v>0</v>
      </c>
      <c r="K108" s="222" t="s">
        <v>150</v>
      </c>
      <c r="L108" s="71"/>
      <c r="M108" s="227" t="s">
        <v>21</v>
      </c>
      <c r="N108" s="228" t="s">
        <v>43</v>
      </c>
      <c r="O108" s="46"/>
      <c r="P108" s="229">
        <f>O108*H108</f>
        <v>0</v>
      </c>
      <c r="Q108" s="229">
        <v>0.019539999999999998</v>
      </c>
      <c r="R108" s="229">
        <f>Q108*H108</f>
        <v>0.00039079999999999996</v>
      </c>
      <c r="S108" s="229">
        <v>0</v>
      </c>
      <c r="T108" s="230">
        <f>S108*H108</f>
        <v>0</v>
      </c>
      <c r="AR108" s="23" t="s">
        <v>239</v>
      </c>
      <c r="AT108" s="23" t="s">
        <v>146</v>
      </c>
      <c r="AU108" s="23" t="s">
        <v>82</v>
      </c>
      <c r="AY108" s="23" t="s">
        <v>143</v>
      </c>
      <c r="BE108" s="231">
        <f>IF(N108="základní",J108,0)</f>
        <v>0</v>
      </c>
      <c r="BF108" s="231">
        <f>IF(N108="snížená",J108,0)</f>
        <v>0</v>
      </c>
      <c r="BG108" s="231">
        <f>IF(N108="zákl. přenesená",J108,0)</f>
        <v>0</v>
      </c>
      <c r="BH108" s="231">
        <f>IF(N108="sníž. přenesená",J108,0)</f>
        <v>0</v>
      </c>
      <c r="BI108" s="231">
        <f>IF(N108="nulová",J108,0)</f>
        <v>0</v>
      </c>
      <c r="BJ108" s="23" t="s">
        <v>80</v>
      </c>
      <c r="BK108" s="231">
        <f>ROUND(I108*H108,2)</f>
        <v>0</v>
      </c>
      <c r="BL108" s="23" t="s">
        <v>239</v>
      </c>
      <c r="BM108" s="23" t="s">
        <v>808</v>
      </c>
    </row>
    <row r="109" s="1" customFormat="1">
      <c r="B109" s="45"/>
      <c r="C109" s="73"/>
      <c r="D109" s="232" t="s">
        <v>153</v>
      </c>
      <c r="E109" s="73"/>
      <c r="F109" s="233" t="s">
        <v>809</v>
      </c>
      <c r="G109" s="73"/>
      <c r="H109" s="73"/>
      <c r="I109" s="190"/>
      <c r="J109" s="73"/>
      <c r="K109" s="73"/>
      <c r="L109" s="71"/>
      <c r="M109" s="234"/>
      <c r="N109" s="46"/>
      <c r="O109" s="46"/>
      <c r="P109" s="46"/>
      <c r="Q109" s="46"/>
      <c r="R109" s="46"/>
      <c r="S109" s="46"/>
      <c r="T109" s="94"/>
      <c r="AT109" s="23" t="s">
        <v>153</v>
      </c>
      <c r="AU109" s="23" t="s">
        <v>82</v>
      </c>
    </row>
    <row r="110" s="11" customFormat="1">
      <c r="B110" s="235"/>
      <c r="C110" s="236"/>
      <c r="D110" s="232" t="s">
        <v>155</v>
      </c>
      <c r="E110" s="237" t="s">
        <v>21</v>
      </c>
      <c r="F110" s="238" t="s">
        <v>156</v>
      </c>
      <c r="G110" s="236"/>
      <c r="H110" s="237" t="s">
        <v>21</v>
      </c>
      <c r="I110" s="239"/>
      <c r="J110" s="236"/>
      <c r="K110" s="236"/>
      <c r="L110" s="240"/>
      <c r="M110" s="241"/>
      <c r="N110" s="242"/>
      <c r="O110" s="242"/>
      <c r="P110" s="242"/>
      <c r="Q110" s="242"/>
      <c r="R110" s="242"/>
      <c r="S110" s="242"/>
      <c r="T110" s="243"/>
      <c r="AT110" s="244" t="s">
        <v>155</v>
      </c>
      <c r="AU110" s="244" t="s">
        <v>82</v>
      </c>
      <c r="AV110" s="11" t="s">
        <v>80</v>
      </c>
      <c r="AW110" s="11" t="s">
        <v>35</v>
      </c>
      <c r="AX110" s="11" t="s">
        <v>72</v>
      </c>
      <c r="AY110" s="244" t="s">
        <v>143</v>
      </c>
    </row>
    <row r="111" s="12" customFormat="1">
      <c r="B111" s="245"/>
      <c r="C111" s="246"/>
      <c r="D111" s="232" t="s">
        <v>155</v>
      </c>
      <c r="E111" s="247" t="s">
        <v>21</v>
      </c>
      <c r="F111" s="248" t="s">
        <v>810</v>
      </c>
      <c r="G111" s="246"/>
      <c r="H111" s="249">
        <v>0.02</v>
      </c>
      <c r="I111" s="250"/>
      <c r="J111" s="246"/>
      <c r="K111" s="246"/>
      <c r="L111" s="251"/>
      <c r="M111" s="252"/>
      <c r="N111" s="253"/>
      <c r="O111" s="253"/>
      <c r="P111" s="253"/>
      <c r="Q111" s="253"/>
      <c r="R111" s="253"/>
      <c r="S111" s="253"/>
      <c r="T111" s="254"/>
      <c r="AT111" s="255" t="s">
        <v>155</v>
      </c>
      <c r="AU111" s="255" t="s">
        <v>82</v>
      </c>
      <c r="AV111" s="12" t="s">
        <v>82</v>
      </c>
      <c r="AW111" s="12" t="s">
        <v>35</v>
      </c>
      <c r="AX111" s="12" t="s">
        <v>80</v>
      </c>
      <c r="AY111" s="255" t="s">
        <v>143</v>
      </c>
    </row>
    <row r="112" s="1" customFormat="1" ht="16.5" customHeight="1">
      <c r="B112" s="45"/>
      <c r="C112" s="267" t="s">
        <v>144</v>
      </c>
      <c r="D112" s="267" t="s">
        <v>235</v>
      </c>
      <c r="E112" s="268" t="s">
        <v>811</v>
      </c>
      <c r="F112" s="269" t="s">
        <v>812</v>
      </c>
      <c r="G112" s="270" t="s">
        <v>370</v>
      </c>
      <c r="H112" s="271">
        <v>0.02</v>
      </c>
      <c r="I112" s="272"/>
      <c r="J112" s="273">
        <f>ROUND(I112*H112,2)</f>
        <v>0</v>
      </c>
      <c r="K112" s="269" t="s">
        <v>150</v>
      </c>
      <c r="L112" s="274"/>
      <c r="M112" s="275" t="s">
        <v>21</v>
      </c>
      <c r="N112" s="276" t="s">
        <v>43</v>
      </c>
      <c r="O112" s="46"/>
      <c r="P112" s="229">
        <f>O112*H112</f>
        <v>0</v>
      </c>
      <c r="Q112" s="229">
        <v>1</v>
      </c>
      <c r="R112" s="229">
        <f>Q112*H112</f>
        <v>0.02</v>
      </c>
      <c r="S112" s="229">
        <v>0</v>
      </c>
      <c r="T112" s="230">
        <f>S112*H112</f>
        <v>0</v>
      </c>
      <c r="AR112" s="23" t="s">
        <v>338</v>
      </c>
      <c r="AT112" s="23" t="s">
        <v>235</v>
      </c>
      <c r="AU112" s="23" t="s">
        <v>82</v>
      </c>
      <c r="AY112" s="23" t="s">
        <v>143</v>
      </c>
      <c r="BE112" s="231">
        <f>IF(N112="základní",J112,0)</f>
        <v>0</v>
      </c>
      <c r="BF112" s="231">
        <f>IF(N112="snížená",J112,0)</f>
        <v>0</v>
      </c>
      <c r="BG112" s="231">
        <f>IF(N112="zákl. přenesená",J112,0)</f>
        <v>0</v>
      </c>
      <c r="BH112" s="231">
        <f>IF(N112="sníž. přenesená",J112,0)</f>
        <v>0</v>
      </c>
      <c r="BI112" s="231">
        <f>IF(N112="nulová",J112,0)</f>
        <v>0</v>
      </c>
      <c r="BJ112" s="23" t="s">
        <v>80</v>
      </c>
      <c r="BK112" s="231">
        <f>ROUND(I112*H112,2)</f>
        <v>0</v>
      </c>
      <c r="BL112" s="23" t="s">
        <v>239</v>
      </c>
      <c r="BM112" s="23" t="s">
        <v>813</v>
      </c>
    </row>
    <row r="113" s="12" customFormat="1">
      <c r="B113" s="245"/>
      <c r="C113" s="246"/>
      <c r="D113" s="232" t="s">
        <v>155</v>
      </c>
      <c r="E113" s="247" t="s">
        <v>21</v>
      </c>
      <c r="F113" s="248" t="s">
        <v>814</v>
      </c>
      <c r="G113" s="246"/>
      <c r="H113" s="249">
        <v>0.02</v>
      </c>
      <c r="I113" s="250"/>
      <c r="J113" s="246"/>
      <c r="K113" s="246"/>
      <c r="L113" s="251"/>
      <c r="M113" s="252"/>
      <c r="N113" s="253"/>
      <c r="O113" s="253"/>
      <c r="P113" s="253"/>
      <c r="Q113" s="253"/>
      <c r="R113" s="253"/>
      <c r="S113" s="253"/>
      <c r="T113" s="254"/>
      <c r="AT113" s="255" t="s">
        <v>155</v>
      </c>
      <c r="AU113" s="255" t="s">
        <v>82</v>
      </c>
      <c r="AV113" s="12" t="s">
        <v>82</v>
      </c>
      <c r="AW113" s="12" t="s">
        <v>35</v>
      </c>
      <c r="AX113" s="12" t="s">
        <v>80</v>
      </c>
      <c r="AY113" s="255" t="s">
        <v>143</v>
      </c>
    </row>
    <row r="114" s="1" customFormat="1" ht="25.5" customHeight="1">
      <c r="B114" s="45"/>
      <c r="C114" s="220" t="s">
        <v>151</v>
      </c>
      <c r="D114" s="220" t="s">
        <v>146</v>
      </c>
      <c r="E114" s="221" t="s">
        <v>815</v>
      </c>
      <c r="F114" s="222" t="s">
        <v>816</v>
      </c>
      <c r="G114" s="223" t="s">
        <v>162</v>
      </c>
      <c r="H114" s="224">
        <v>0.88</v>
      </c>
      <c r="I114" s="225"/>
      <c r="J114" s="226">
        <f>ROUND(I114*H114,2)</f>
        <v>0</v>
      </c>
      <c r="K114" s="222" t="s">
        <v>150</v>
      </c>
      <c r="L114" s="71"/>
      <c r="M114" s="227" t="s">
        <v>21</v>
      </c>
      <c r="N114" s="228" t="s">
        <v>43</v>
      </c>
      <c r="O114" s="46"/>
      <c r="P114" s="229">
        <f>O114*H114</f>
        <v>0</v>
      </c>
      <c r="Q114" s="229">
        <v>0.26723000000000002</v>
      </c>
      <c r="R114" s="229">
        <f>Q114*H114</f>
        <v>0.23516240000000002</v>
      </c>
      <c r="S114" s="229">
        <v>0</v>
      </c>
      <c r="T114" s="230">
        <f>S114*H114</f>
        <v>0</v>
      </c>
      <c r="AR114" s="23" t="s">
        <v>151</v>
      </c>
      <c r="AT114" s="23" t="s">
        <v>146</v>
      </c>
      <c r="AU114" s="23" t="s">
        <v>82</v>
      </c>
      <c r="AY114" s="23" t="s">
        <v>143</v>
      </c>
      <c r="BE114" s="231">
        <f>IF(N114="základní",J114,0)</f>
        <v>0</v>
      </c>
      <c r="BF114" s="231">
        <f>IF(N114="snížená",J114,0)</f>
        <v>0</v>
      </c>
      <c r="BG114" s="231">
        <f>IF(N114="zákl. přenesená",J114,0)</f>
        <v>0</v>
      </c>
      <c r="BH114" s="231">
        <f>IF(N114="sníž. přenesená",J114,0)</f>
        <v>0</v>
      </c>
      <c r="BI114" s="231">
        <f>IF(N114="nulová",J114,0)</f>
        <v>0</v>
      </c>
      <c r="BJ114" s="23" t="s">
        <v>80</v>
      </c>
      <c r="BK114" s="231">
        <f>ROUND(I114*H114,2)</f>
        <v>0</v>
      </c>
      <c r="BL114" s="23" t="s">
        <v>151</v>
      </c>
      <c r="BM114" s="23" t="s">
        <v>817</v>
      </c>
    </row>
    <row r="115" s="1" customFormat="1">
      <c r="B115" s="45"/>
      <c r="C115" s="73"/>
      <c r="D115" s="232" t="s">
        <v>153</v>
      </c>
      <c r="E115" s="73"/>
      <c r="F115" s="233" t="s">
        <v>818</v>
      </c>
      <c r="G115" s="73"/>
      <c r="H115" s="73"/>
      <c r="I115" s="190"/>
      <c r="J115" s="73"/>
      <c r="K115" s="73"/>
      <c r="L115" s="71"/>
      <c r="M115" s="234"/>
      <c r="N115" s="46"/>
      <c r="O115" s="46"/>
      <c r="P115" s="46"/>
      <c r="Q115" s="46"/>
      <c r="R115" s="46"/>
      <c r="S115" s="46"/>
      <c r="T115" s="94"/>
      <c r="AT115" s="23" t="s">
        <v>153</v>
      </c>
      <c r="AU115" s="23" t="s">
        <v>82</v>
      </c>
    </row>
    <row r="116" s="11" customFormat="1">
      <c r="B116" s="235"/>
      <c r="C116" s="236"/>
      <c r="D116" s="232" t="s">
        <v>155</v>
      </c>
      <c r="E116" s="237" t="s">
        <v>21</v>
      </c>
      <c r="F116" s="238" t="s">
        <v>156</v>
      </c>
      <c r="G116" s="236"/>
      <c r="H116" s="237" t="s">
        <v>21</v>
      </c>
      <c r="I116" s="239"/>
      <c r="J116" s="236"/>
      <c r="K116" s="236"/>
      <c r="L116" s="240"/>
      <c r="M116" s="241"/>
      <c r="N116" s="242"/>
      <c r="O116" s="242"/>
      <c r="P116" s="242"/>
      <c r="Q116" s="242"/>
      <c r="R116" s="242"/>
      <c r="S116" s="242"/>
      <c r="T116" s="243"/>
      <c r="AT116" s="244" t="s">
        <v>155</v>
      </c>
      <c r="AU116" s="244" t="s">
        <v>82</v>
      </c>
      <c r="AV116" s="11" t="s">
        <v>80</v>
      </c>
      <c r="AW116" s="11" t="s">
        <v>35</v>
      </c>
      <c r="AX116" s="11" t="s">
        <v>72</v>
      </c>
      <c r="AY116" s="244" t="s">
        <v>143</v>
      </c>
    </row>
    <row r="117" s="12" customFormat="1">
      <c r="B117" s="245"/>
      <c r="C117" s="246"/>
      <c r="D117" s="232" t="s">
        <v>155</v>
      </c>
      <c r="E117" s="247" t="s">
        <v>21</v>
      </c>
      <c r="F117" s="248" t="s">
        <v>819</v>
      </c>
      <c r="G117" s="246"/>
      <c r="H117" s="249">
        <v>0.28000000000000003</v>
      </c>
      <c r="I117" s="250"/>
      <c r="J117" s="246"/>
      <c r="K117" s="246"/>
      <c r="L117" s="251"/>
      <c r="M117" s="252"/>
      <c r="N117" s="253"/>
      <c r="O117" s="253"/>
      <c r="P117" s="253"/>
      <c r="Q117" s="253"/>
      <c r="R117" s="253"/>
      <c r="S117" s="253"/>
      <c r="T117" s="254"/>
      <c r="AT117" s="255" t="s">
        <v>155</v>
      </c>
      <c r="AU117" s="255" t="s">
        <v>82</v>
      </c>
      <c r="AV117" s="12" t="s">
        <v>82</v>
      </c>
      <c r="AW117" s="12" t="s">
        <v>35</v>
      </c>
      <c r="AX117" s="12" t="s">
        <v>72</v>
      </c>
      <c r="AY117" s="255" t="s">
        <v>143</v>
      </c>
    </row>
    <row r="118" s="12" customFormat="1">
      <c r="B118" s="245"/>
      <c r="C118" s="246"/>
      <c r="D118" s="232" t="s">
        <v>155</v>
      </c>
      <c r="E118" s="247" t="s">
        <v>21</v>
      </c>
      <c r="F118" s="248" t="s">
        <v>820</v>
      </c>
      <c r="G118" s="246"/>
      <c r="H118" s="249">
        <v>0.59999999999999998</v>
      </c>
      <c r="I118" s="250"/>
      <c r="J118" s="246"/>
      <c r="K118" s="246"/>
      <c r="L118" s="251"/>
      <c r="M118" s="252"/>
      <c r="N118" s="253"/>
      <c r="O118" s="253"/>
      <c r="P118" s="253"/>
      <c r="Q118" s="253"/>
      <c r="R118" s="253"/>
      <c r="S118" s="253"/>
      <c r="T118" s="254"/>
      <c r="AT118" s="255" t="s">
        <v>155</v>
      </c>
      <c r="AU118" s="255" t="s">
        <v>82</v>
      </c>
      <c r="AV118" s="12" t="s">
        <v>82</v>
      </c>
      <c r="AW118" s="12" t="s">
        <v>35</v>
      </c>
      <c r="AX118" s="12" t="s">
        <v>72</v>
      </c>
      <c r="AY118" s="255" t="s">
        <v>143</v>
      </c>
    </row>
    <row r="119" s="13" customFormat="1">
      <c r="B119" s="256"/>
      <c r="C119" s="257"/>
      <c r="D119" s="232" t="s">
        <v>155</v>
      </c>
      <c r="E119" s="258" t="s">
        <v>21</v>
      </c>
      <c r="F119" s="259" t="s">
        <v>167</v>
      </c>
      <c r="G119" s="257"/>
      <c r="H119" s="260">
        <v>0.88</v>
      </c>
      <c r="I119" s="261"/>
      <c r="J119" s="257"/>
      <c r="K119" s="257"/>
      <c r="L119" s="262"/>
      <c r="M119" s="263"/>
      <c r="N119" s="264"/>
      <c r="O119" s="264"/>
      <c r="P119" s="264"/>
      <c r="Q119" s="264"/>
      <c r="R119" s="264"/>
      <c r="S119" s="264"/>
      <c r="T119" s="265"/>
      <c r="AT119" s="266" t="s">
        <v>155</v>
      </c>
      <c r="AU119" s="266" t="s">
        <v>82</v>
      </c>
      <c r="AV119" s="13" t="s">
        <v>151</v>
      </c>
      <c r="AW119" s="13" t="s">
        <v>35</v>
      </c>
      <c r="AX119" s="13" t="s">
        <v>80</v>
      </c>
      <c r="AY119" s="266" t="s">
        <v>143</v>
      </c>
    </row>
    <row r="120" s="10" customFormat="1" ht="29.88" customHeight="1">
      <c r="B120" s="204"/>
      <c r="C120" s="205"/>
      <c r="D120" s="206" t="s">
        <v>71</v>
      </c>
      <c r="E120" s="218" t="s">
        <v>151</v>
      </c>
      <c r="F120" s="218" t="s">
        <v>821</v>
      </c>
      <c r="G120" s="205"/>
      <c r="H120" s="205"/>
      <c r="I120" s="208"/>
      <c r="J120" s="219">
        <f>BK120</f>
        <v>0</v>
      </c>
      <c r="K120" s="205"/>
      <c r="L120" s="210"/>
      <c r="M120" s="211"/>
      <c r="N120" s="212"/>
      <c r="O120" s="212"/>
      <c r="P120" s="213">
        <f>SUM(P121:P134)</f>
        <v>0</v>
      </c>
      <c r="Q120" s="212"/>
      <c r="R120" s="213">
        <f>SUM(R121:R134)</f>
        <v>0.20736616000000002</v>
      </c>
      <c r="S120" s="212"/>
      <c r="T120" s="214">
        <f>SUM(T121:T134)</f>
        <v>0</v>
      </c>
      <c r="AR120" s="215" t="s">
        <v>80</v>
      </c>
      <c r="AT120" s="216" t="s">
        <v>71</v>
      </c>
      <c r="AU120" s="216" t="s">
        <v>80</v>
      </c>
      <c r="AY120" s="215" t="s">
        <v>143</v>
      </c>
      <c r="BK120" s="217">
        <f>SUM(BK121:BK134)</f>
        <v>0</v>
      </c>
    </row>
    <row r="121" s="1" customFormat="1" ht="63.75" customHeight="1">
      <c r="B121" s="45"/>
      <c r="C121" s="220" t="s">
        <v>173</v>
      </c>
      <c r="D121" s="220" t="s">
        <v>146</v>
      </c>
      <c r="E121" s="221" t="s">
        <v>822</v>
      </c>
      <c r="F121" s="222" t="s">
        <v>823</v>
      </c>
      <c r="G121" s="223" t="s">
        <v>162</v>
      </c>
      <c r="H121" s="224">
        <v>2.3159999999999998</v>
      </c>
      <c r="I121" s="225"/>
      <c r="J121" s="226">
        <f>ROUND(I121*H121,2)</f>
        <v>0</v>
      </c>
      <c r="K121" s="222" t="s">
        <v>150</v>
      </c>
      <c r="L121" s="71"/>
      <c r="M121" s="227" t="s">
        <v>21</v>
      </c>
      <c r="N121" s="228" t="s">
        <v>43</v>
      </c>
      <c r="O121" s="46"/>
      <c r="P121" s="229">
        <f>O121*H121</f>
        <v>0</v>
      </c>
      <c r="Q121" s="229">
        <v>0.0085100000000000002</v>
      </c>
      <c r="R121" s="229">
        <f>Q121*H121</f>
        <v>0.01970916</v>
      </c>
      <c r="S121" s="229">
        <v>0</v>
      </c>
      <c r="T121" s="230">
        <f>S121*H121</f>
        <v>0</v>
      </c>
      <c r="AR121" s="23" t="s">
        <v>151</v>
      </c>
      <c r="AT121" s="23" t="s">
        <v>146</v>
      </c>
      <c r="AU121" s="23" t="s">
        <v>82</v>
      </c>
      <c r="AY121" s="23" t="s">
        <v>143</v>
      </c>
      <c r="BE121" s="231">
        <f>IF(N121="základní",J121,0)</f>
        <v>0</v>
      </c>
      <c r="BF121" s="231">
        <f>IF(N121="snížená",J121,0)</f>
        <v>0</v>
      </c>
      <c r="BG121" s="231">
        <f>IF(N121="zákl. přenesená",J121,0)</f>
        <v>0</v>
      </c>
      <c r="BH121" s="231">
        <f>IF(N121="sníž. přenesená",J121,0)</f>
        <v>0</v>
      </c>
      <c r="BI121" s="231">
        <f>IF(N121="nulová",J121,0)</f>
        <v>0</v>
      </c>
      <c r="BJ121" s="23" t="s">
        <v>80</v>
      </c>
      <c r="BK121" s="231">
        <f>ROUND(I121*H121,2)</f>
        <v>0</v>
      </c>
      <c r="BL121" s="23" t="s">
        <v>151</v>
      </c>
      <c r="BM121" s="23" t="s">
        <v>824</v>
      </c>
    </row>
    <row r="122" s="1" customFormat="1">
      <c r="B122" s="45"/>
      <c r="C122" s="73"/>
      <c r="D122" s="232" t="s">
        <v>153</v>
      </c>
      <c r="E122" s="73"/>
      <c r="F122" s="233" t="s">
        <v>825</v>
      </c>
      <c r="G122" s="73"/>
      <c r="H122" s="73"/>
      <c r="I122" s="190"/>
      <c r="J122" s="73"/>
      <c r="K122" s="73"/>
      <c r="L122" s="71"/>
      <c r="M122" s="234"/>
      <c r="N122" s="46"/>
      <c r="O122" s="46"/>
      <c r="P122" s="46"/>
      <c r="Q122" s="46"/>
      <c r="R122" s="46"/>
      <c r="S122" s="46"/>
      <c r="T122" s="94"/>
      <c r="AT122" s="23" t="s">
        <v>153</v>
      </c>
      <c r="AU122" s="23" t="s">
        <v>82</v>
      </c>
    </row>
    <row r="123" s="11" customFormat="1">
      <c r="B123" s="235"/>
      <c r="C123" s="236"/>
      <c r="D123" s="232" t="s">
        <v>155</v>
      </c>
      <c r="E123" s="237" t="s">
        <v>21</v>
      </c>
      <c r="F123" s="238" t="s">
        <v>156</v>
      </c>
      <c r="G123" s="236"/>
      <c r="H123" s="237" t="s">
        <v>21</v>
      </c>
      <c r="I123" s="239"/>
      <c r="J123" s="236"/>
      <c r="K123" s="236"/>
      <c r="L123" s="240"/>
      <c r="M123" s="241"/>
      <c r="N123" s="242"/>
      <c r="O123" s="242"/>
      <c r="P123" s="242"/>
      <c r="Q123" s="242"/>
      <c r="R123" s="242"/>
      <c r="S123" s="242"/>
      <c r="T123" s="243"/>
      <c r="AT123" s="244" t="s">
        <v>155</v>
      </c>
      <c r="AU123" s="244" t="s">
        <v>82</v>
      </c>
      <c r="AV123" s="11" t="s">
        <v>80</v>
      </c>
      <c r="AW123" s="11" t="s">
        <v>35</v>
      </c>
      <c r="AX123" s="11" t="s">
        <v>72</v>
      </c>
      <c r="AY123" s="244" t="s">
        <v>143</v>
      </c>
    </row>
    <row r="124" s="12" customFormat="1">
      <c r="B124" s="245"/>
      <c r="C124" s="246"/>
      <c r="D124" s="232" t="s">
        <v>155</v>
      </c>
      <c r="E124" s="247" t="s">
        <v>21</v>
      </c>
      <c r="F124" s="248" t="s">
        <v>826</v>
      </c>
      <c r="G124" s="246"/>
      <c r="H124" s="249">
        <v>2.3159999999999998</v>
      </c>
      <c r="I124" s="250"/>
      <c r="J124" s="246"/>
      <c r="K124" s="246"/>
      <c r="L124" s="251"/>
      <c r="M124" s="252"/>
      <c r="N124" s="253"/>
      <c r="O124" s="253"/>
      <c r="P124" s="253"/>
      <c r="Q124" s="253"/>
      <c r="R124" s="253"/>
      <c r="S124" s="253"/>
      <c r="T124" s="254"/>
      <c r="AT124" s="255" t="s">
        <v>155</v>
      </c>
      <c r="AU124" s="255" t="s">
        <v>82</v>
      </c>
      <c r="AV124" s="12" t="s">
        <v>82</v>
      </c>
      <c r="AW124" s="12" t="s">
        <v>35</v>
      </c>
      <c r="AX124" s="12" t="s">
        <v>80</v>
      </c>
      <c r="AY124" s="255" t="s">
        <v>143</v>
      </c>
    </row>
    <row r="125" s="1" customFormat="1" ht="25.5" customHeight="1">
      <c r="B125" s="45"/>
      <c r="C125" s="220" t="s">
        <v>178</v>
      </c>
      <c r="D125" s="220" t="s">
        <v>146</v>
      </c>
      <c r="E125" s="221" t="s">
        <v>827</v>
      </c>
      <c r="F125" s="222" t="s">
        <v>828</v>
      </c>
      <c r="G125" s="223" t="s">
        <v>149</v>
      </c>
      <c r="H125" s="224">
        <v>6</v>
      </c>
      <c r="I125" s="225"/>
      <c r="J125" s="226">
        <f>ROUND(I125*H125,2)</f>
        <v>0</v>
      </c>
      <c r="K125" s="222" t="s">
        <v>150</v>
      </c>
      <c r="L125" s="71"/>
      <c r="M125" s="227" t="s">
        <v>21</v>
      </c>
      <c r="N125" s="228" t="s">
        <v>43</v>
      </c>
      <c r="O125" s="46"/>
      <c r="P125" s="229">
        <f>O125*H125</f>
        <v>0</v>
      </c>
      <c r="Q125" s="229">
        <v>0.022780000000000002</v>
      </c>
      <c r="R125" s="229">
        <f>Q125*H125</f>
        <v>0.13668000000000002</v>
      </c>
      <c r="S125" s="229">
        <v>0</v>
      </c>
      <c r="T125" s="230">
        <f>S125*H125</f>
        <v>0</v>
      </c>
      <c r="AR125" s="23" t="s">
        <v>151</v>
      </c>
      <c r="AT125" s="23" t="s">
        <v>146</v>
      </c>
      <c r="AU125" s="23" t="s">
        <v>82</v>
      </c>
      <c r="AY125" s="23" t="s">
        <v>143</v>
      </c>
      <c r="BE125" s="231">
        <f>IF(N125="základní",J125,0)</f>
        <v>0</v>
      </c>
      <c r="BF125" s="231">
        <f>IF(N125="snížená",J125,0)</f>
        <v>0</v>
      </c>
      <c r="BG125" s="231">
        <f>IF(N125="zákl. přenesená",J125,0)</f>
        <v>0</v>
      </c>
      <c r="BH125" s="231">
        <f>IF(N125="sníž. přenesená",J125,0)</f>
        <v>0</v>
      </c>
      <c r="BI125" s="231">
        <f>IF(N125="nulová",J125,0)</f>
        <v>0</v>
      </c>
      <c r="BJ125" s="23" t="s">
        <v>80</v>
      </c>
      <c r="BK125" s="231">
        <f>ROUND(I125*H125,2)</f>
        <v>0</v>
      </c>
      <c r="BL125" s="23" t="s">
        <v>151</v>
      </c>
      <c r="BM125" s="23" t="s">
        <v>829</v>
      </c>
    </row>
    <row r="126" s="11" customFormat="1">
      <c r="B126" s="235"/>
      <c r="C126" s="236"/>
      <c r="D126" s="232" t="s">
        <v>155</v>
      </c>
      <c r="E126" s="237" t="s">
        <v>21</v>
      </c>
      <c r="F126" s="238" t="s">
        <v>156</v>
      </c>
      <c r="G126" s="236"/>
      <c r="H126" s="237" t="s">
        <v>21</v>
      </c>
      <c r="I126" s="239"/>
      <c r="J126" s="236"/>
      <c r="K126" s="236"/>
      <c r="L126" s="240"/>
      <c r="M126" s="241"/>
      <c r="N126" s="242"/>
      <c r="O126" s="242"/>
      <c r="P126" s="242"/>
      <c r="Q126" s="242"/>
      <c r="R126" s="242"/>
      <c r="S126" s="242"/>
      <c r="T126" s="243"/>
      <c r="AT126" s="244" t="s">
        <v>155</v>
      </c>
      <c r="AU126" s="244" t="s">
        <v>82</v>
      </c>
      <c r="AV126" s="11" t="s">
        <v>80</v>
      </c>
      <c r="AW126" s="11" t="s">
        <v>35</v>
      </c>
      <c r="AX126" s="11" t="s">
        <v>72</v>
      </c>
      <c r="AY126" s="244" t="s">
        <v>143</v>
      </c>
    </row>
    <row r="127" s="12" customFormat="1">
      <c r="B127" s="245"/>
      <c r="C127" s="246"/>
      <c r="D127" s="232" t="s">
        <v>155</v>
      </c>
      <c r="E127" s="247" t="s">
        <v>21</v>
      </c>
      <c r="F127" s="248" t="s">
        <v>178</v>
      </c>
      <c r="G127" s="246"/>
      <c r="H127" s="249">
        <v>6</v>
      </c>
      <c r="I127" s="250"/>
      <c r="J127" s="246"/>
      <c r="K127" s="246"/>
      <c r="L127" s="251"/>
      <c r="M127" s="252"/>
      <c r="N127" s="253"/>
      <c r="O127" s="253"/>
      <c r="P127" s="253"/>
      <c r="Q127" s="253"/>
      <c r="R127" s="253"/>
      <c r="S127" s="253"/>
      <c r="T127" s="254"/>
      <c r="AT127" s="255" t="s">
        <v>155</v>
      </c>
      <c r="AU127" s="255" t="s">
        <v>82</v>
      </c>
      <c r="AV127" s="12" t="s">
        <v>82</v>
      </c>
      <c r="AW127" s="12" t="s">
        <v>35</v>
      </c>
      <c r="AX127" s="12" t="s">
        <v>80</v>
      </c>
      <c r="AY127" s="255" t="s">
        <v>143</v>
      </c>
    </row>
    <row r="128" s="1" customFormat="1" ht="25.5" customHeight="1">
      <c r="B128" s="45"/>
      <c r="C128" s="220" t="s">
        <v>186</v>
      </c>
      <c r="D128" s="220" t="s">
        <v>146</v>
      </c>
      <c r="E128" s="221" t="s">
        <v>830</v>
      </c>
      <c r="F128" s="222" t="s">
        <v>831</v>
      </c>
      <c r="G128" s="223" t="s">
        <v>370</v>
      </c>
      <c r="H128" s="224">
        <v>0.050000000000000003</v>
      </c>
      <c r="I128" s="225"/>
      <c r="J128" s="226">
        <f>ROUND(I128*H128,2)</f>
        <v>0</v>
      </c>
      <c r="K128" s="222" t="s">
        <v>150</v>
      </c>
      <c r="L128" s="71"/>
      <c r="M128" s="227" t="s">
        <v>21</v>
      </c>
      <c r="N128" s="228" t="s">
        <v>43</v>
      </c>
      <c r="O128" s="46"/>
      <c r="P128" s="229">
        <f>O128*H128</f>
        <v>0</v>
      </c>
      <c r="Q128" s="229">
        <v>0.019539999999999998</v>
      </c>
      <c r="R128" s="229">
        <f>Q128*H128</f>
        <v>0.000977</v>
      </c>
      <c r="S128" s="229">
        <v>0</v>
      </c>
      <c r="T128" s="230">
        <f>S128*H128</f>
        <v>0</v>
      </c>
      <c r="AR128" s="23" t="s">
        <v>151</v>
      </c>
      <c r="AT128" s="23" t="s">
        <v>146</v>
      </c>
      <c r="AU128" s="23" t="s">
        <v>82</v>
      </c>
      <c r="AY128" s="23" t="s">
        <v>143</v>
      </c>
      <c r="BE128" s="231">
        <f>IF(N128="základní",J128,0)</f>
        <v>0</v>
      </c>
      <c r="BF128" s="231">
        <f>IF(N128="snížená",J128,0)</f>
        <v>0</v>
      </c>
      <c r="BG128" s="231">
        <f>IF(N128="zákl. přenesená",J128,0)</f>
        <v>0</v>
      </c>
      <c r="BH128" s="231">
        <f>IF(N128="sníž. přenesená",J128,0)</f>
        <v>0</v>
      </c>
      <c r="BI128" s="231">
        <f>IF(N128="nulová",J128,0)</f>
        <v>0</v>
      </c>
      <c r="BJ128" s="23" t="s">
        <v>80</v>
      </c>
      <c r="BK128" s="231">
        <f>ROUND(I128*H128,2)</f>
        <v>0</v>
      </c>
      <c r="BL128" s="23" t="s">
        <v>151</v>
      </c>
      <c r="BM128" s="23" t="s">
        <v>832</v>
      </c>
    </row>
    <row r="129" s="1" customFormat="1">
      <c r="B129" s="45"/>
      <c r="C129" s="73"/>
      <c r="D129" s="232" t="s">
        <v>153</v>
      </c>
      <c r="E129" s="73"/>
      <c r="F129" s="233" t="s">
        <v>833</v>
      </c>
      <c r="G129" s="73"/>
      <c r="H129" s="73"/>
      <c r="I129" s="190"/>
      <c r="J129" s="73"/>
      <c r="K129" s="73"/>
      <c r="L129" s="71"/>
      <c r="M129" s="234"/>
      <c r="N129" s="46"/>
      <c r="O129" s="46"/>
      <c r="P129" s="46"/>
      <c r="Q129" s="46"/>
      <c r="R129" s="46"/>
      <c r="S129" s="46"/>
      <c r="T129" s="94"/>
      <c r="AT129" s="23" t="s">
        <v>153</v>
      </c>
      <c r="AU129" s="23" t="s">
        <v>82</v>
      </c>
    </row>
    <row r="130" s="11" customFormat="1">
      <c r="B130" s="235"/>
      <c r="C130" s="236"/>
      <c r="D130" s="232" t="s">
        <v>155</v>
      </c>
      <c r="E130" s="237" t="s">
        <v>21</v>
      </c>
      <c r="F130" s="238" t="s">
        <v>156</v>
      </c>
      <c r="G130" s="236"/>
      <c r="H130" s="237" t="s">
        <v>21</v>
      </c>
      <c r="I130" s="239"/>
      <c r="J130" s="236"/>
      <c r="K130" s="236"/>
      <c r="L130" s="240"/>
      <c r="M130" s="241"/>
      <c r="N130" s="242"/>
      <c r="O130" s="242"/>
      <c r="P130" s="242"/>
      <c r="Q130" s="242"/>
      <c r="R130" s="242"/>
      <c r="S130" s="242"/>
      <c r="T130" s="243"/>
      <c r="AT130" s="244" t="s">
        <v>155</v>
      </c>
      <c r="AU130" s="244" t="s">
        <v>82</v>
      </c>
      <c r="AV130" s="11" t="s">
        <v>80</v>
      </c>
      <c r="AW130" s="11" t="s">
        <v>35</v>
      </c>
      <c r="AX130" s="11" t="s">
        <v>72</v>
      </c>
      <c r="AY130" s="244" t="s">
        <v>143</v>
      </c>
    </row>
    <row r="131" s="12" customFormat="1">
      <c r="B131" s="245"/>
      <c r="C131" s="246"/>
      <c r="D131" s="232" t="s">
        <v>155</v>
      </c>
      <c r="E131" s="247" t="s">
        <v>21</v>
      </c>
      <c r="F131" s="248" t="s">
        <v>834</v>
      </c>
      <c r="G131" s="246"/>
      <c r="H131" s="249">
        <v>0.050000000000000003</v>
      </c>
      <c r="I131" s="250"/>
      <c r="J131" s="246"/>
      <c r="K131" s="246"/>
      <c r="L131" s="251"/>
      <c r="M131" s="252"/>
      <c r="N131" s="253"/>
      <c r="O131" s="253"/>
      <c r="P131" s="253"/>
      <c r="Q131" s="253"/>
      <c r="R131" s="253"/>
      <c r="S131" s="253"/>
      <c r="T131" s="254"/>
      <c r="AT131" s="255" t="s">
        <v>155</v>
      </c>
      <c r="AU131" s="255" t="s">
        <v>82</v>
      </c>
      <c r="AV131" s="12" t="s">
        <v>82</v>
      </c>
      <c r="AW131" s="12" t="s">
        <v>35</v>
      </c>
      <c r="AX131" s="12" t="s">
        <v>80</v>
      </c>
      <c r="AY131" s="255" t="s">
        <v>143</v>
      </c>
    </row>
    <row r="132" s="1" customFormat="1" ht="16.5" customHeight="1">
      <c r="B132" s="45"/>
      <c r="C132" s="267" t="s">
        <v>196</v>
      </c>
      <c r="D132" s="267" t="s">
        <v>235</v>
      </c>
      <c r="E132" s="268" t="s">
        <v>835</v>
      </c>
      <c r="F132" s="269" t="s">
        <v>836</v>
      </c>
      <c r="G132" s="270" t="s">
        <v>370</v>
      </c>
      <c r="H132" s="271">
        <v>0.050000000000000003</v>
      </c>
      <c r="I132" s="272"/>
      <c r="J132" s="273">
        <f>ROUND(I132*H132,2)</f>
        <v>0</v>
      </c>
      <c r="K132" s="269" t="s">
        <v>150</v>
      </c>
      <c r="L132" s="274"/>
      <c r="M132" s="275" t="s">
        <v>21</v>
      </c>
      <c r="N132" s="276" t="s">
        <v>43</v>
      </c>
      <c r="O132" s="46"/>
      <c r="P132" s="229">
        <f>O132*H132</f>
        <v>0</v>
      </c>
      <c r="Q132" s="229">
        <v>1</v>
      </c>
      <c r="R132" s="229">
        <f>Q132*H132</f>
        <v>0.050000000000000003</v>
      </c>
      <c r="S132" s="229">
        <v>0</v>
      </c>
      <c r="T132" s="230">
        <f>S132*H132</f>
        <v>0</v>
      </c>
      <c r="AR132" s="23" t="s">
        <v>196</v>
      </c>
      <c r="AT132" s="23" t="s">
        <v>235</v>
      </c>
      <c r="AU132" s="23" t="s">
        <v>82</v>
      </c>
      <c r="AY132" s="23" t="s">
        <v>143</v>
      </c>
      <c r="BE132" s="231">
        <f>IF(N132="základní",J132,0)</f>
        <v>0</v>
      </c>
      <c r="BF132" s="231">
        <f>IF(N132="snížená",J132,0)</f>
        <v>0</v>
      </c>
      <c r="BG132" s="231">
        <f>IF(N132="zákl. přenesená",J132,0)</f>
        <v>0</v>
      </c>
      <c r="BH132" s="231">
        <f>IF(N132="sníž. přenesená",J132,0)</f>
        <v>0</v>
      </c>
      <c r="BI132" s="231">
        <f>IF(N132="nulová",J132,0)</f>
        <v>0</v>
      </c>
      <c r="BJ132" s="23" t="s">
        <v>80</v>
      </c>
      <c r="BK132" s="231">
        <f>ROUND(I132*H132,2)</f>
        <v>0</v>
      </c>
      <c r="BL132" s="23" t="s">
        <v>151</v>
      </c>
      <c r="BM132" s="23" t="s">
        <v>837</v>
      </c>
    </row>
    <row r="133" s="11" customFormat="1">
      <c r="B133" s="235"/>
      <c r="C133" s="236"/>
      <c r="D133" s="232" t="s">
        <v>155</v>
      </c>
      <c r="E133" s="237" t="s">
        <v>21</v>
      </c>
      <c r="F133" s="238" t="s">
        <v>156</v>
      </c>
      <c r="G133" s="236"/>
      <c r="H133" s="237" t="s">
        <v>21</v>
      </c>
      <c r="I133" s="239"/>
      <c r="J133" s="236"/>
      <c r="K133" s="236"/>
      <c r="L133" s="240"/>
      <c r="M133" s="241"/>
      <c r="N133" s="242"/>
      <c r="O133" s="242"/>
      <c r="P133" s="242"/>
      <c r="Q133" s="242"/>
      <c r="R133" s="242"/>
      <c r="S133" s="242"/>
      <c r="T133" s="243"/>
      <c r="AT133" s="244" t="s">
        <v>155</v>
      </c>
      <c r="AU133" s="244" t="s">
        <v>82</v>
      </c>
      <c r="AV133" s="11" t="s">
        <v>80</v>
      </c>
      <c r="AW133" s="11" t="s">
        <v>35</v>
      </c>
      <c r="AX133" s="11" t="s">
        <v>72</v>
      </c>
      <c r="AY133" s="244" t="s">
        <v>143</v>
      </c>
    </row>
    <row r="134" s="12" customFormat="1">
      <c r="B134" s="245"/>
      <c r="C134" s="246"/>
      <c r="D134" s="232" t="s">
        <v>155</v>
      </c>
      <c r="E134" s="247" t="s">
        <v>21</v>
      </c>
      <c r="F134" s="248" t="s">
        <v>838</v>
      </c>
      <c r="G134" s="246"/>
      <c r="H134" s="249">
        <v>0.050000000000000003</v>
      </c>
      <c r="I134" s="250"/>
      <c r="J134" s="246"/>
      <c r="K134" s="246"/>
      <c r="L134" s="251"/>
      <c r="M134" s="252"/>
      <c r="N134" s="253"/>
      <c r="O134" s="253"/>
      <c r="P134" s="253"/>
      <c r="Q134" s="253"/>
      <c r="R134" s="253"/>
      <c r="S134" s="253"/>
      <c r="T134" s="254"/>
      <c r="AT134" s="255" t="s">
        <v>155</v>
      </c>
      <c r="AU134" s="255" t="s">
        <v>82</v>
      </c>
      <c r="AV134" s="12" t="s">
        <v>82</v>
      </c>
      <c r="AW134" s="12" t="s">
        <v>35</v>
      </c>
      <c r="AX134" s="12" t="s">
        <v>80</v>
      </c>
      <c r="AY134" s="255" t="s">
        <v>143</v>
      </c>
    </row>
    <row r="135" s="10" customFormat="1" ht="29.88" customHeight="1">
      <c r="B135" s="204"/>
      <c r="C135" s="205"/>
      <c r="D135" s="206" t="s">
        <v>71</v>
      </c>
      <c r="E135" s="218" t="s">
        <v>178</v>
      </c>
      <c r="F135" s="218" t="s">
        <v>179</v>
      </c>
      <c r="G135" s="205"/>
      <c r="H135" s="205"/>
      <c r="I135" s="208"/>
      <c r="J135" s="219">
        <f>BK135</f>
        <v>0</v>
      </c>
      <c r="K135" s="205"/>
      <c r="L135" s="210"/>
      <c r="M135" s="211"/>
      <c r="N135" s="212"/>
      <c r="O135" s="212"/>
      <c r="P135" s="213">
        <f>SUM(P136:P220)</f>
        <v>0</v>
      </c>
      <c r="Q135" s="212"/>
      <c r="R135" s="213">
        <f>SUM(R136:R220)</f>
        <v>13.664620490000001</v>
      </c>
      <c r="S135" s="212"/>
      <c r="T135" s="214">
        <f>SUM(T136:T220)</f>
        <v>0</v>
      </c>
      <c r="AR135" s="215" t="s">
        <v>80</v>
      </c>
      <c r="AT135" s="216" t="s">
        <v>71</v>
      </c>
      <c r="AU135" s="216" t="s">
        <v>80</v>
      </c>
      <c r="AY135" s="215" t="s">
        <v>143</v>
      </c>
      <c r="BK135" s="217">
        <f>SUM(BK136:BK220)</f>
        <v>0</v>
      </c>
    </row>
    <row r="136" s="1" customFormat="1" ht="25.5" customHeight="1">
      <c r="B136" s="45"/>
      <c r="C136" s="220" t="s">
        <v>201</v>
      </c>
      <c r="D136" s="220" t="s">
        <v>146</v>
      </c>
      <c r="E136" s="221" t="s">
        <v>180</v>
      </c>
      <c r="F136" s="222" t="s">
        <v>181</v>
      </c>
      <c r="G136" s="223" t="s">
        <v>162</v>
      </c>
      <c r="H136" s="224">
        <v>125.398</v>
      </c>
      <c r="I136" s="225"/>
      <c r="J136" s="226">
        <f>ROUND(I136*H136,2)</f>
        <v>0</v>
      </c>
      <c r="K136" s="222" t="s">
        <v>150</v>
      </c>
      <c r="L136" s="71"/>
      <c r="M136" s="227" t="s">
        <v>21</v>
      </c>
      <c r="N136" s="228" t="s">
        <v>43</v>
      </c>
      <c r="O136" s="46"/>
      <c r="P136" s="229">
        <f>O136*H136</f>
        <v>0</v>
      </c>
      <c r="Q136" s="229">
        <v>0.0073499999999999998</v>
      </c>
      <c r="R136" s="229">
        <f>Q136*H136</f>
        <v>0.92167529999999998</v>
      </c>
      <c r="S136" s="229">
        <v>0</v>
      </c>
      <c r="T136" s="230">
        <f>S136*H136</f>
        <v>0</v>
      </c>
      <c r="AR136" s="23" t="s">
        <v>151</v>
      </c>
      <c r="AT136" s="23" t="s">
        <v>146</v>
      </c>
      <c r="AU136" s="23" t="s">
        <v>82</v>
      </c>
      <c r="AY136" s="23" t="s">
        <v>143</v>
      </c>
      <c r="BE136" s="231">
        <f>IF(N136="základní",J136,0)</f>
        <v>0</v>
      </c>
      <c r="BF136" s="231">
        <f>IF(N136="snížená",J136,0)</f>
        <v>0</v>
      </c>
      <c r="BG136" s="231">
        <f>IF(N136="zákl. přenesená",J136,0)</f>
        <v>0</v>
      </c>
      <c r="BH136" s="231">
        <f>IF(N136="sníž. přenesená",J136,0)</f>
        <v>0</v>
      </c>
      <c r="BI136" s="231">
        <f>IF(N136="nulová",J136,0)</f>
        <v>0</v>
      </c>
      <c r="BJ136" s="23" t="s">
        <v>80</v>
      </c>
      <c r="BK136" s="231">
        <f>ROUND(I136*H136,2)</f>
        <v>0</v>
      </c>
      <c r="BL136" s="23" t="s">
        <v>151</v>
      </c>
      <c r="BM136" s="23" t="s">
        <v>182</v>
      </c>
    </row>
    <row r="137" s="11" customFormat="1">
      <c r="B137" s="235"/>
      <c r="C137" s="236"/>
      <c r="D137" s="232" t="s">
        <v>155</v>
      </c>
      <c r="E137" s="237" t="s">
        <v>21</v>
      </c>
      <c r="F137" s="238" t="s">
        <v>183</v>
      </c>
      <c r="G137" s="236"/>
      <c r="H137" s="237" t="s">
        <v>21</v>
      </c>
      <c r="I137" s="239"/>
      <c r="J137" s="236"/>
      <c r="K137" s="236"/>
      <c r="L137" s="240"/>
      <c r="M137" s="241"/>
      <c r="N137" s="242"/>
      <c r="O137" s="242"/>
      <c r="P137" s="242"/>
      <c r="Q137" s="242"/>
      <c r="R137" s="242"/>
      <c r="S137" s="242"/>
      <c r="T137" s="243"/>
      <c r="AT137" s="244" t="s">
        <v>155</v>
      </c>
      <c r="AU137" s="244" t="s">
        <v>82</v>
      </c>
      <c r="AV137" s="11" t="s">
        <v>80</v>
      </c>
      <c r="AW137" s="11" t="s">
        <v>35</v>
      </c>
      <c r="AX137" s="11" t="s">
        <v>72</v>
      </c>
      <c r="AY137" s="244" t="s">
        <v>143</v>
      </c>
    </row>
    <row r="138" s="12" customFormat="1">
      <c r="B138" s="245"/>
      <c r="C138" s="246"/>
      <c r="D138" s="232" t="s">
        <v>155</v>
      </c>
      <c r="E138" s="247" t="s">
        <v>21</v>
      </c>
      <c r="F138" s="248" t="s">
        <v>839</v>
      </c>
      <c r="G138" s="246"/>
      <c r="H138" s="249">
        <v>18.276</v>
      </c>
      <c r="I138" s="250"/>
      <c r="J138" s="246"/>
      <c r="K138" s="246"/>
      <c r="L138" s="251"/>
      <c r="M138" s="252"/>
      <c r="N138" s="253"/>
      <c r="O138" s="253"/>
      <c r="P138" s="253"/>
      <c r="Q138" s="253"/>
      <c r="R138" s="253"/>
      <c r="S138" s="253"/>
      <c r="T138" s="254"/>
      <c r="AT138" s="255" t="s">
        <v>155</v>
      </c>
      <c r="AU138" s="255" t="s">
        <v>82</v>
      </c>
      <c r="AV138" s="12" t="s">
        <v>82</v>
      </c>
      <c r="AW138" s="12" t="s">
        <v>35</v>
      </c>
      <c r="AX138" s="12" t="s">
        <v>72</v>
      </c>
      <c r="AY138" s="255" t="s">
        <v>143</v>
      </c>
    </row>
    <row r="139" s="12" customFormat="1">
      <c r="B139" s="245"/>
      <c r="C139" s="246"/>
      <c r="D139" s="232" t="s">
        <v>155</v>
      </c>
      <c r="E139" s="247" t="s">
        <v>21</v>
      </c>
      <c r="F139" s="248" t="s">
        <v>840</v>
      </c>
      <c r="G139" s="246"/>
      <c r="H139" s="249">
        <v>107.122</v>
      </c>
      <c r="I139" s="250"/>
      <c r="J139" s="246"/>
      <c r="K139" s="246"/>
      <c r="L139" s="251"/>
      <c r="M139" s="252"/>
      <c r="N139" s="253"/>
      <c r="O139" s="253"/>
      <c r="P139" s="253"/>
      <c r="Q139" s="253"/>
      <c r="R139" s="253"/>
      <c r="S139" s="253"/>
      <c r="T139" s="254"/>
      <c r="AT139" s="255" t="s">
        <v>155</v>
      </c>
      <c r="AU139" s="255" t="s">
        <v>82</v>
      </c>
      <c r="AV139" s="12" t="s">
        <v>82</v>
      </c>
      <c r="AW139" s="12" t="s">
        <v>35</v>
      </c>
      <c r="AX139" s="12" t="s">
        <v>72</v>
      </c>
      <c r="AY139" s="255" t="s">
        <v>143</v>
      </c>
    </row>
    <row r="140" s="13" customFormat="1">
      <c r="B140" s="256"/>
      <c r="C140" s="257"/>
      <c r="D140" s="232" t="s">
        <v>155</v>
      </c>
      <c r="E140" s="258" t="s">
        <v>21</v>
      </c>
      <c r="F140" s="259" t="s">
        <v>167</v>
      </c>
      <c r="G140" s="257"/>
      <c r="H140" s="260">
        <v>125.398</v>
      </c>
      <c r="I140" s="261"/>
      <c r="J140" s="257"/>
      <c r="K140" s="257"/>
      <c r="L140" s="262"/>
      <c r="M140" s="263"/>
      <c r="N140" s="264"/>
      <c r="O140" s="264"/>
      <c r="P140" s="264"/>
      <c r="Q140" s="264"/>
      <c r="R140" s="264"/>
      <c r="S140" s="264"/>
      <c r="T140" s="265"/>
      <c r="AT140" s="266" t="s">
        <v>155</v>
      </c>
      <c r="AU140" s="266" t="s">
        <v>82</v>
      </c>
      <c r="AV140" s="13" t="s">
        <v>151</v>
      </c>
      <c r="AW140" s="13" t="s">
        <v>35</v>
      </c>
      <c r="AX140" s="13" t="s">
        <v>80</v>
      </c>
      <c r="AY140" s="266" t="s">
        <v>143</v>
      </c>
    </row>
    <row r="141" s="1" customFormat="1" ht="25.5" customHeight="1">
      <c r="B141" s="45"/>
      <c r="C141" s="220" t="s">
        <v>206</v>
      </c>
      <c r="D141" s="220" t="s">
        <v>146</v>
      </c>
      <c r="E141" s="221" t="s">
        <v>187</v>
      </c>
      <c r="F141" s="222" t="s">
        <v>188</v>
      </c>
      <c r="G141" s="223" t="s">
        <v>162</v>
      </c>
      <c r="H141" s="224">
        <v>375.34899999999999</v>
      </c>
      <c r="I141" s="225"/>
      <c r="J141" s="226">
        <f>ROUND(I141*H141,2)</f>
        <v>0</v>
      </c>
      <c r="K141" s="222" t="s">
        <v>150</v>
      </c>
      <c r="L141" s="71"/>
      <c r="M141" s="227" t="s">
        <v>21</v>
      </c>
      <c r="N141" s="228" t="s">
        <v>43</v>
      </c>
      <c r="O141" s="46"/>
      <c r="P141" s="229">
        <f>O141*H141</f>
        <v>0</v>
      </c>
      <c r="Q141" s="229">
        <v>0.00025999999999999998</v>
      </c>
      <c r="R141" s="229">
        <f>Q141*H141</f>
        <v>0.097590739999999995</v>
      </c>
      <c r="S141" s="229">
        <v>0</v>
      </c>
      <c r="T141" s="230">
        <f>S141*H141</f>
        <v>0</v>
      </c>
      <c r="AR141" s="23" t="s">
        <v>151</v>
      </c>
      <c r="AT141" s="23" t="s">
        <v>146</v>
      </c>
      <c r="AU141" s="23" t="s">
        <v>82</v>
      </c>
      <c r="AY141" s="23" t="s">
        <v>143</v>
      </c>
      <c r="BE141" s="231">
        <f>IF(N141="základní",J141,0)</f>
        <v>0</v>
      </c>
      <c r="BF141" s="231">
        <f>IF(N141="snížená",J141,0)</f>
        <v>0</v>
      </c>
      <c r="BG141" s="231">
        <f>IF(N141="zákl. přenesená",J141,0)</f>
        <v>0</v>
      </c>
      <c r="BH141" s="231">
        <f>IF(N141="sníž. přenesená",J141,0)</f>
        <v>0</v>
      </c>
      <c r="BI141" s="231">
        <f>IF(N141="nulová",J141,0)</f>
        <v>0</v>
      </c>
      <c r="BJ141" s="23" t="s">
        <v>80</v>
      </c>
      <c r="BK141" s="231">
        <f>ROUND(I141*H141,2)</f>
        <v>0</v>
      </c>
      <c r="BL141" s="23" t="s">
        <v>151</v>
      </c>
      <c r="BM141" s="23" t="s">
        <v>189</v>
      </c>
    </row>
    <row r="142" s="11" customFormat="1">
      <c r="B142" s="235"/>
      <c r="C142" s="236"/>
      <c r="D142" s="232" t="s">
        <v>155</v>
      </c>
      <c r="E142" s="237" t="s">
        <v>21</v>
      </c>
      <c r="F142" s="238" t="s">
        <v>183</v>
      </c>
      <c r="G142" s="236"/>
      <c r="H142" s="237" t="s">
        <v>21</v>
      </c>
      <c r="I142" s="239"/>
      <c r="J142" s="236"/>
      <c r="K142" s="236"/>
      <c r="L142" s="240"/>
      <c r="M142" s="241"/>
      <c r="N142" s="242"/>
      <c r="O142" s="242"/>
      <c r="P142" s="242"/>
      <c r="Q142" s="242"/>
      <c r="R142" s="242"/>
      <c r="S142" s="242"/>
      <c r="T142" s="243"/>
      <c r="AT142" s="244" t="s">
        <v>155</v>
      </c>
      <c r="AU142" s="244" t="s">
        <v>82</v>
      </c>
      <c r="AV142" s="11" t="s">
        <v>80</v>
      </c>
      <c r="AW142" s="11" t="s">
        <v>35</v>
      </c>
      <c r="AX142" s="11" t="s">
        <v>72</v>
      </c>
      <c r="AY142" s="244" t="s">
        <v>143</v>
      </c>
    </row>
    <row r="143" s="12" customFormat="1">
      <c r="B143" s="245"/>
      <c r="C143" s="246"/>
      <c r="D143" s="232" t="s">
        <v>155</v>
      </c>
      <c r="E143" s="247" t="s">
        <v>21</v>
      </c>
      <c r="F143" s="248" t="s">
        <v>841</v>
      </c>
      <c r="G143" s="246"/>
      <c r="H143" s="249">
        <v>375.51299999999998</v>
      </c>
      <c r="I143" s="250"/>
      <c r="J143" s="246"/>
      <c r="K143" s="246"/>
      <c r="L143" s="251"/>
      <c r="M143" s="252"/>
      <c r="N143" s="253"/>
      <c r="O143" s="253"/>
      <c r="P143" s="253"/>
      <c r="Q143" s="253"/>
      <c r="R143" s="253"/>
      <c r="S143" s="253"/>
      <c r="T143" s="254"/>
      <c r="AT143" s="255" t="s">
        <v>155</v>
      </c>
      <c r="AU143" s="255" t="s">
        <v>82</v>
      </c>
      <c r="AV143" s="12" t="s">
        <v>82</v>
      </c>
      <c r="AW143" s="12" t="s">
        <v>35</v>
      </c>
      <c r="AX143" s="12" t="s">
        <v>72</v>
      </c>
      <c r="AY143" s="255" t="s">
        <v>143</v>
      </c>
    </row>
    <row r="144" s="12" customFormat="1">
      <c r="B144" s="245"/>
      <c r="C144" s="246"/>
      <c r="D144" s="232" t="s">
        <v>155</v>
      </c>
      <c r="E144" s="247" t="s">
        <v>21</v>
      </c>
      <c r="F144" s="248" t="s">
        <v>842</v>
      </c>
      <c r="G144" s="246"/>
      <c r="H144" s="249">
        <v>48.689999999999998</v>
      </c>
      <c r="I144" s="250"/>
      <c r="J144" s="246"/>
      <c r="K144" s="246"/>
      <c r="L144" s="251"/>
      <c r="M144" s="252"/>
      <c r="N144" s="253"/>
      <c r="O144" s="253"/>
      <c r="P144" s="253"/>
      <c r="Q144" s="253"/>
      <c r="R144" s="253"/>
      <c r="S144" s="253"/>
      <c r="T144" s="254"/>
      <c r="AT144" s="255" t="s">
        <v>155</v>
      </c>
      <c r="AU144" s="255" t="s">
        <v>82</v>
      </c>
      <c r="AV144" s="12" t="s">
        <v>82</v>
      </c>
      <c r="AW144" s="12" t="s">
        <v>35</v>
      </c>
      <c r="AX144" s="12" t="s">
        <v>72</v>
      </c>
      <c r="AY144" s="255" t="s">
        <v>143</v>
      </c>
    </row>
    <row r="145" s="12" customFormat="1">
      <c r="B145" s="245"/>
      <c r="C145" s="246"/>
      <c r="D145" s="232" t="s">
        <v>155</v>
      </c>
      <c r="E145" s="247" t="s">
        <v>21</v>
      </c>
      <c r="F145" s="248" t="s">
        <v>843</v>
      </c>
      <c r="G145" s="246"/>
      <c r="H145" s="249">
        <v>0.996</v>
      </c>
      <c r="I145" s="250"/>
      <c r="J145" s="246"/>
      <c r="K145" s="246"/>
      <c r="L145" s="251"/>
      <c r="M145" s="252"/>
      <c r="N145" s="253"/>
      <c r="O145" s="253"/>
      <c r="P145" s="253"/>
      <c r="Q145" s="253"/>
      <c r="R145" s="253"/>
      <c r="S145" s="253"/>
      <c r="T145" s="254"/>
      <c r="AT145" s="255" t="s">
        <v>155</v>
      </c>
      <c r="AU145" s="255" t="s">
        <v>82</v>
      </c>
      <c r="AV145" s="12" t="s">
        <v>82</v>
      </c>
      <c r="AW145" s="12" t="s">
        <v>35</v>
      </c>
      <c r="AX145" s="12" t="s">
        <v>72</v>
      </c>
      <c r="AY145" s="255" t="s">
        <v>143</v>
      </c>
    </row>
    <row r="146" s="12" customFormat="1">
      <c r="B146" s="245"/>
      <c r="C146" s="246"/>
      <c r="D146" s="232" t="s">
        <v>155</v>
      </c>
      <c r="E146" s="247" t="s">
        <v>21</v>
      </c>
      <c r="F146" s="248" t="s">
        <v>844</v>
      </c>
      <c r="G146" s="246"/>
      <c r="H146" s="249">
        <v>-23.84</v>
      </c>
      <c r="I146" s="250"/>
      <c r="J146" s="246"/>
      <c r="K146" s="246"/>
      <c r="L146" s="251"/>
      <c r="M146" s="252"/>
      <c r="N146" s="253"/>
      <c r="O146" s="253"/>
      <c r="P146" s="253"/>
      <c r="Q146" s="253"/>
      <c r="R146" s="253"/>
      <c r="S146" s="253"/>
      <c r="T146" s="254"/>
      <c r="AT146" s="255" t="s">
        <v>155</v>
      </c>
      <c r="AU146" s="255" t="s">
        <v>82</v>
      </c>
      <c r="AV146" s="12" t="s">
        <v>82</v>
      </c>
      <c r="AW146" s="12" t="s">
        <v>35</v>
      </c>
      <c r="AX146" s="12" t="s">
        <v>72</v>
      </c>
      <c r="AY146" s="255" t="s">
        <v>143</v>
      </c>
    </row>
    <row r="147" s="12" customFormat="1">
      <c r="B147" s="245"/>
      <c r="C147" s="246"/>
      <c r="D147" s="232" t="s">
        <v>155</v>
      </c>
      <c r="E147" s="247" t="s">
        <v>21</v>
      </c>
      <c r="F147" s="248" t="s">
        <v>845</v>
      </c>
      <c r="G147" s="246"/>
      <c r="H147" s="249">
        <v>-26.010000000000002</v>
      </c>
      <c r="I147" s="250"/>
      <c r="J147" s="246"/>
      <c r="K147" s="246"/>
      <c r="L147" s="251"/>
      <c r="M147" s="252"/>
      <c r="N147" s="253"/>
      <c r="O147" s="253"/>
      <c r="P147" s="253"/>
      <c r="Q147" s="253"/>
      <c r="R147" s="253"/>
      <c r="S147" s="253"/>
      <c r="T147" s="254"/>
      <c r="AT147" s="255" t="s">
        <v>155</v>
      </c>
      <c r="AU147" s="255" t="s">
        <v>82</v>
      </c>
      <c r="AV147" s="12" t="s">
        <v>82</v>
      </c>
      <c r="AW147" s="12" t="s">
        <v>35</v>
      </c>
      <c r="AX147" s="12" t="s">
        <v>72</v>
      </c>
      <c r="AY147" s="255" t="s">
        <v>143</v>
      </c>
    </row>
    <row r="148" s="13" customFormat="1">
      <c r="B148" s="256"/>
      <c r="C148" s="257"/>
      <c r="D148" s="232" t="s">
        <v>155</v>
      </c>
      <c r="E148" s="258" t="s">
        <v>21</v>
      </c>
      <c r="F148" s="259" t="s">
        <v>167</v>
      </c>
      <c r="G148" s="257"/>
      <c r="H148" s="260">
        <v>375.34899999999999</v>
      </c>
      <c r="I148" s="261"/>
      <c r="J148" s="257"/>
      <c r="K148" s="257"/>
      <c r="L148" s="262"/>
      <c r="M148" s="263"/>
      <c r="N148" s="264"/>
      <c r="O148" s="264"/>
      <c r="P148" s="264"/>
      <c r="Q148" s="264"/>
      <c r="R148" s="264"/>
      <c r="S148" s="264"/>
      <c r="T148" s="265"/>
      <c r="AT148" s="266" t="s">
        <v>155</v>
      </c>
      <c r="AU148" s="266" t="s">
        <v>82</v>
      </c>
      <c r="AV148" s="13" t="s">
        <v>151</v>
      </c>
      <c r="AW148" s="13" t="s">
        <v>35</v>
      </c>
      <c r="AX148" s="13" t="s">
        <v>80</v>
      </c>
      <c r="AY148" s="266" t="s">
        <v>143</v>
      </c>
    </row>
    <row r="149" s="1" customFormat="1" ht="25.5" customHeight="1">
      <c r="B149" s="45"/>
      <c r="C149" s="220" t="s">
        <v>211</v>
      </c>
      <c r="D149" s="220" t="s">
        <v>146</v>
      </c>
      <c r="E149" s="221" t="s">
        <v>197</v>
      </c>
      <c r="F149" s="222" t="s">
        <v>198</v>
      </c>
      <c r="G149" s="223" t="s">
        <v>162</v>
      </c>
      <c r="H149" s="224">
        <v>375.34899999999999</v>
      </c>
      <c r="I149" s="225"/>
      <c r="J149" s="226">
        <f>ROUND(I149*H149,2)</f>
        <v>0</v>
      </c>
      <c r="K149" s="222" t="s">
        <v>150</v>
      </c>
      <c r="L149" s="71"/>
      <c r="M149" s="227" t="s">
        <v>21</v>
      </c>
      <c r="N149" s="228" t="s">
        <v>43</v>
      </c>
      <c r="O149" s="46"/>
      <c r="P149" s="229">
        <f>O149*H149</f>
        <v>0</v>
      </c>
      <c r="Q149" s="229">
        <v>0.0043800000000000002</v>
      </c>
      <c r="R149" s="229">
        <f>Q149*H149</f>
        <v>1.6440286200000001</v>
      </c>
      <c r="S149" s="229">
        <v>0</v>
      </c>
      <c r="T149" s="230">
        <f>S149*H149</f>
        <v>0</v>
      </c>
      <c r="AR149" s="23" t="s">
        <v>151</v>
      </c>
      <c r="AT149" s="23" t="s">
        <v>146</v>
      </c>
      <c r="AU149" s="23" t="s">
        <v>82</v>
      </c>
      <c r="AY149" s="23" t="s">
        <v>143</v>
      </c>
      <c r="BE149" s="231">
        <f>IF(N149="základní",J149,0)</f>
        <v>0</v>
      </c>
      <c r="BF149" s="231">
        <f>IF(N149="snížená",J149,0)</f>
        <v>0</v>
      </c>
      <c r="BG149" s="231">
        <f>IF(N149="zákl. přenesená",J149,0)</f>
        <v>0</v>
      </c>
      <c r="BH149" s="231">
        <f>IF(N149="sníž. přenesená",J149,0)</f>
        <v>0</v>
      </c>
      <c r="BI149" s="231">
        <f>IF(N149="nulová",J149,0)</f>
        <v>0</v>
      </c>
      <c r="BJ149" s="23" t="s">
        <v>80</v>
      </c>
      <c r="BK149" s="231">
        <f>ROUND(I149*H149,2)</f>
        <v>0</v>
      </c>
      <c r="BL149" s="23" t="s">
        <v>151</v>
      </c>
      <c r="BM149" s="23" t="s">
        <v>199</v>
      </c>
    </row>
    <row r="150" s="1" customFormat="1">
      <c r="B150" s="45"/>
      <c r="C150" s="73"/>
      <c r="D150" s="232" t="s">
        <v>153</v>
      </c>
      <c r="E150" s="73"/>
      <c r="F150" s="233" t="s">
        <v>200</v>
      </c>
      <c r="G150" s="73"/>
      <c r="H150" s="73"/>
      <c r="I150" s="190"/>
      <c r="J150" s="73"/>
      <c r="K150" s="73"/>
      <c r="L150" s="71"/>
      <c r="M150" s="234"/>
      <c r="N150" s="46"/>
      <c r="O150" s="46"/>
      <c r="P150" s="46"/>
      <c r="Q150" s="46"/>
      <c r="R150" s="46"/>
      <c r="S150" s="46"/>
      <c r="T150" s="94"/>
      <c r="AT150" s="23" t="s">
        <v>153</v>
      </c>
      <c r="AU150" s="23" t="s">
        <v>82</v>
      </c>
    </row>
    <row r="151" s="11" customFormat="1">
      <c r="B151" s="235"/>
      <c r="C151" s="236"/>
      <c r="D151" s="232" t="s">
        <v>155</v>
      </c>
      <c r="E151" s="237" t="s">
        <v>21</v>
      </c>
      <c r="F151" s="238" t="s">
        <v>183</v>
      </c>
      <c r="G151" s="236"/>
      <c r="H151" s="237" t="s">
        <v>21</v>
      </c>
      <c r="I151" s="239"/>
      <c r="J151" s="236"/>
      <c r="K151" s="236"/>
      <c r="L151" s="240"/>
      <c r="M151" s="241"/>
      <c r="N151" s="242"/>
      <c r="O151" s="242"/>
      <c r="P151" s="242"/>
      <c r="Q151" s="242"/>
      <c r="R151" s="242"/>
      <c r="S151" s="242"/>
      <c r="T151" s="243"/>
      <c r="AT151" s="244" t="s">
        <v>155</v>
      </c>
      <c r="AU151" s="244" t="s">
        <v>82</v>
      </c>
      <c r="AV151" s="11" t="s">
        <v>80</v>
      </c>
      <c r="AW151" s="11" t="s">
        <v>35</v>
      </c>
      <c r="AX151" s="11" t="s">
        <v>72</v>
      </c>
      <c r="AY151" s="244" t="s">
        <v>143</v>
      </c>
    </row>
    <row r="152" s="12" customFormat="1">
      <c r="B152" s="245"/>
      <c r="C152" s="246"/>
      <c r="D152" s="232" t="s">
        <v>155</v>
      </c>
      <c r="E152" s="247" t="s">
        <v>21</v>
      </c>
      <c r="F152" s="248" t="s">
        <v>841</v>
      </c>
      <c r="G152" s="246"/>
      <c r="H152" s="249">
        <v>375.51299999999998</v>
      </c>
      <c r="I152" s="250"/>
      <c r="J152" s="246"/>
      <c r="K152" s="246"/>
      <c r="L152" s="251"/>
      <c r="M152" s="252"/>
      <c r="N152" s="253"/>
      <c r="O152" s="253"/>
      <c r="P152" s="253"/>
      <c r="Q152" s="253"/>
      <c r="R152" s="253"/>
      <c r="S152" s="253"/>
      <c r="T152" s="254"/>
      <c r="AT152" s="255" t="s">
        <v>155</v>
      </c>
      <c r="AU152" s="255" t="s">
        <v>82</v>
      </c>
      <c r="AV152" s="12" t="s">
        <v>82</v>
      </c>
      <c r="AW152" s="12" t="s">
        <v>35</v>
      </c>
      <c r="AX152" s="12" t="s">
        <v>72</v>
      </c>
      <c r="AY152" s="255" t="s">
        <v>143</v>
      </c>
    </row>
    <row r="153" s="12" customFormat="1">
      <c r="B153" s="245"/>
      <c r="C153" s="246"/>
      <c r="D153" s="232" t="s">
        <v>155</v>
      </c>
      <c r="E153" s="247" t="s">
        <v>21</v>
      </c>
      <c r="F153" s="248" t="s">
        <v>842</v>
      </c>
      <c r="G153" s="246"/>
      <c r="H153" s="249">
        <v>48.689999999999998</v>
      </c>
      <c r="I153" s="250"/>
      <c r="J153" s="246"/>
      <c r="K153" s="246"/>
      <c r="L153" s="251"/>
      <c r="M153" s="252"/>
      <c r="N153" s="253"/>
      <c r="O153" s="253"/>
      <c r="P153" s="253"/>
      <c r="Q153" s="253"/>
      <c r="R153" s="253"/>
      <c r="S153" s="253"/>
      <c r="T153" s="254"/>
      <c r="AT153" s="255" t="s">
        <v>155</v>
      </c>
      <c r="AU153" s="255" t="s">
        <v>82</v>
      </c>
      <c r="AV153" s="12" t="s">
        <v>82</v>
      </c>
      <c r="AW153" s="12" t="s">
        <v>35</v>
      </c>
      <c r="AX153" s="12" t="s">
        <v>72</v>
      </c>
      <c r="AY153" s="255" t="s">
        <v>143</v>
      </c>
    </row>
    <row r="154" s="12" customFormat="1">
      <c r="B154" s="245"/>
      <c r="C154" s="246"/>
      <c r="D154" s="232" t="s">
        <v>155</v>
      </c>
      <c r="E154" s="247" t="s">
        <v>21</v>
      </c>
      <c r="F154" s="248" t="s">
        <v>843</v>
      </c>
      <c r="G154" s="246"/>
      <c r="H154" s="249">
        <v>0.996</v>
      </c>
      <c r="I154" s="250"/>
      <c r="J154" s="246"/>
      <c r="K154" s="246"/>
      <c r="L154" s="251"/>
      <c r="M154" s="252"/>
      <c r="N154" s="253"/>
      <c r="O154" s="253"/>
      <c r="P154" s="253"/>
      <c r="Q154" s="253"/>
      <c r="R154" s="253"/>
      <c r="S154" s="253"/>
      <c r="T154" s="254"/>
      <c r="AT154" s="255" t="s">
        <v>155</v>
      </c>
      <c r="AU154" s="255" t="s">
        <v>82</v>
      </c>
      <c r="AV154" s="12" t="s">
        <v>82</v>
      </c>
      <c r="AW154" s="12" t="s">
        <v>35</v>
      </c>
      <c r="AX154" s="12" t="s">
        <v>72</v>
      </c>
      <c r="AY154" s="255" t="s">
        <v>143</v>
      </c>
    </row>
    <row r="155" s="12" customFormat="1">
      <c r="B155" s="245"/>
      <c r="C155" s="246"/>
      <c r="D155" s="232" t="s">
        <v>155</v>
      </c>
      <c r="E155" s="247" t="s">
        <v>21</v>
      </c>
      <c r="F155" s="248" t="s">
        <v>844</v>
      </c>
      <c r="G155" s="246"/>
      <c r="H155" s="249">
        <v>-23.84</v>
      </c>
      <c r="I155" s="250"/>
      <c r="J155" s="246"/>
      <c r="K155" s="246"/>
      <c r="L155" s="251"/>
      <c r="M155" s="252"/>
      <c r="N155" s="253"/>
      <c r="O155" s="253"/>
      <c r="P155" s="253"/>
      <c r="Q155" s="253"/>
      <c r="R155" s="253"/>
      <c r="S155" s="253"/>
      <c r="T155" s="254"/>
      <c r="AT155" s="255" t="s">
        <v>155</v>
      </c>
      <c r="AU155" s="255" t="s">
        <v>82</v>
      </c>
      <c r="AV155" s="12" t="s">
        <v>82</v>
      </c>
      <c r="AW155" s="12" t="s">
        <v>35</v>
      </c>
      <c r="AX155" s="12" t="s">
        <v>72</v>
      </c>
      <c r="AY155" s="255" t="s">
        <v>143</v>
      </c>
    </row>
    <row r="156" s="12" customFormat="1">
      <c r="B156" s="245"/>
      <c r="C156" s="246"/>
      <c r="D156" s="232" t="s">
        <v>155</v>
      </c>
      <c r="E156" s="247" t="s">
        <v>21</v>
      </c>
      <c r="F156" s="248" t="s">
        <v>845</v>
      </c>
      <c r="G156" s="246"/>
      <c r="H156" s="249">
        <v>-26.010000000000002</v>
      </c>
      <c r="I156" s="250"/>
      <c r="J156" s="246"/>
      <c r="K156" s="246"/>
      <c r="L156" s="251"/>
      <c r="M156" s="252"/>
      <c r="N156" s="253"/>
      <c r="O156" s="253"/>
      <c r="P156" s="253"/>
      <c r="Q156" s="253"/>
      <c r="R156" s="253"/>
      <c r="S156" s="253"/>
      <c r="T156" s="254"/>
      <c r="AT156" s="255" t="s">
        <v>155</v>
      </c>
      <c r="AU156" s="255" t="s">
        <v>82</v>
      </c>
      <c r="AV156" s="12" t="s">
        <v>82</v>
      </c>
      <c r="AW156" s="12" t="s">
        <v>35</v>
      </c>
      <c r="AX156" s="12" t="s">
        <v>72</v>
      </c>
      <c r="AY156" s="255" t="s">
        <v>143</v>
      </c>
    </row>
    <row r="157" s="13" customFormat="1">
      <c r="B157" s="256"/>
      <c r="C157" s="257"/>
      <c r="D157" s="232" t="s">
        <v>155</v>
      </c>
      <c r="E157" s="258" t="s">
        <v>21</v>
      </c>
      <c r="F157" s="259" t="s">
        <v>167</v>
      </c>
      <c r="G157" s="257"/>
      <c r="H157" s="260">
        <v>375.34899999999999</v>
      </c>
      <c r="I157" s="261"/>
      <c r="J157" s="257"/>
      <c r="K157" s="257"/>
      <c r="L157" s="262"/>
      <c r="M157" s="263"/>
      <c r="N157" s="264"/>
      <c r="O157" s="264"/>
      <c r="P157" s="264"/>
      <c r="Q157" s="264"/>
      <c r="R157" s="264"/>
      <c r="S157" s="264"/>
      <c r="T157" s="265"/>
      <c r="AT157" s="266" t="s">
        <v>155</v>
      </c>
      <c r="AU157" s="266" t="s">
        <v>82</v>
      </c>
      <c r="AV157" s="13" t="s">
        <v>151</v>
      </c>
      <c r="AW157" s="13" t="s">
        <v>35</v>
      </c>
      <c r="AX157" s="13" t="s">
        <v>80</v>
      </c>
      <c r="AY157" s="266" t="s">
        <v>143</v>
      </c>
    </row>
    <row r="158" s="1" customFormat="1" ht="16.5" customHeight="1">
      <c r="B158" s="45"/>
      <c r="C158" s="220" t="s">
        <v>218</v>
      </c>
      <c r="D158" s="220" t="s">
        <v>146</v>
      </c>
      <c r="E158" s="221" t="s">
        <v>202</v>
      </c>
      <c r="F158" s="222" t="s">
        <v>203</v>
      </c>
      <c r="G158" s="223" t="s">
        <v>162</v>
      </c>
      <c r="H158" s="224">
        <v>351.89499999999998</v>
      </c>
      <c r="I158" s="225"/>
      <c r="J158" s="226">
        <f>ROUND(I158*H158,2)</f>
        <v>0</v>
      </c>
      <c r="K158" s="222" t="s">
        <v>150</v>
      </c>
      <c r="L158" s="71"/>
      <c r="M158" s="227" t="s">
        <v>21</v>
      </c>
      <c r="N158" s="228" t="s">
        <v>43</v>
      </c>
      <c r="O158" s="46"/>
      <c r="P158" s="229">
        <f>O158*H158</f>
        <v>0</v>
      </c>
      <c r="Q158" s="229">
        <v>0.0030000000000000001</v>
      </c>
      <c r="R158" s="229">
        <f>Q158*H158</f>
        <v>1.055685</v>
      </c>
      <c r="S158" s="229">
        <v>0</v>
      </c>
      <c r="T158" s="230">
        <f>S158*H158</f>
        <v>0</v>
      </c>
      <c r="AR158" s="23" t="s">
        <v>151</v>
      </c>
      <c r="AT158" s="23" t="s">
        <v>146</v>
      </c>
      <c r="AU158" s="23" t="s">
        <v>82</v>
      </c>
      <c r="AY158" s="23" t="s">
        <v>143</v>
      </c>
      <c r="BE158" s="231">
        <f>IF(N158="základní",J158,0)</f>
        <v>0</v>
      </c>
      <c r="BF158" s="231">
        <f>IF(N158="snížená",J158,0)</f>
        <v>0</v>
      </c>
      <c r="BG158" s="231">
        <f>IF(N158="zákl. přenesená",J158,0)</f>
        <v>0</v>
      </c>
      <c r="BH158" s="231">
        <f>IF(N158="sníž. přenesená",J158,0)</f>
        <v>0</v>
      </c>
      <c r="BI158" s="231">
        <f>IF(N158="nulová",J158,0)</f>
        <v>0</v>
      </c>
      <c r="BJ158" s="23" t="s">
        <v>80</v>
      </c>
      <c r="BK158" s="231">
        <f>ROUND(I158*H158,2)</f>
        <v>0</v>
      </c>
      <c r="BL158" s="23" t="s">
        <v>151</v>
      </c>
      <c r="BM158" s="23" t="s">
        <v>204</v>
      </c>
    </row>
    <row r="159" s="11" customFormat="1">
      <c r="B159" s="235"/>
      <c r="C159" s="236"/>
      <c r="D159" s="232" t="s">
        <v>155</v>
      </c>
      <c r="E159" s="237" t="s">
        <v>21</v>
      </c>
      <c r="F159" s="238" t="s">
        <v>183</v>
      </c>
      <c r="G159" s="236"/>
      <c r="H159" s="237" t="s">
        <v>21</v>
      </c>
      <c r="I159" s="239"/>
      <c r="J159" s="236"/>
      <c r="K159" s="236"/>
      <c r="L159" s="240"/>
      <c r="M159" s="241"/>
      <c r="N159" s="242"/>
      <c r="O159" s="242"/>
      <c r="P159" s="242"/>
      <c r="Q159" s="242"/>
      <c r="R159" s="242"/>
      <c r="S159" s="242"/>
      <c r="T159" s="243"/>
      <c r="AT159" s="244" t="s">
        <v>155</v>
      </c>
      <c r="AU159" s="244" t="s">
        <v>82</v>
      </c>
      <c r="AV159" s="11" t="s">
        <v>80</v>
      </c>
      <c r="AW159" s="11" t="s">
        <v>35</v>
      </c>
      <c r="AX159" s="11" t="s">
        <v>72</v>
      </c>
      <c r="AY159" s="244" t="s">
        <v>143</v>
      </c>
    </row>
    <row r="160" s="12" customFormat="1">
      <c r="B160" s="245"/>
      <c r="C160" s="246"/>
      <c r="D160" s="232" t="s">
        <v>155</v>
      </c>
      <c r="E160" s="247" t="s">
        <v>21</v>
      </c>
      <c r="F160" s="248" t="s">
        <v>841</v>
      </c>
      <c r="G160" s="246"/>
      <c r="H160" s="249">
        <v>375.51299999999998</v>
      </c>
      <c r="I160" s="250"/>
      <c r="J160" s="246"/>
      <c r="K160" s="246"/>
      <c r="L160" s="251"/>
      <c r="M160" s="252"/>
      <c r="N160" s="253"/>
      <c r="O160" s="253"/>
      <c r="P160" s="253"/>
      <c r="Q160" s="253"/>
      <c r="R160" s="253"/>
      <c r="S160" s="253"/>
      <c r="T160" s="254"/>
      <c r="AT160" s="255" t="s">
        <v>155</v>
      </c>
      <c r="AU160" s="255" t="s">
        <v>82</v>
      </c>
      <c r="AV160" s="12" t="s">
        <v>82</v>
      </c>
      <c r="AW160" s="12" t="s">
        <v>35</v>
      </c>
      <c r="AX160" s="12" t="s">
        <v>72</v>
      </c>
      <c r="AY160" s="255" t="s">
        <v>143</v>
      </c>
    </row>
    <row r="161" s="12" customFormat="1">
      <c r="B161" s="245"/>
      <c r="C161" s="246"/>
      <c r="D161" s="232" t="s">
        <v>155</v>
      </c>
      <c r="E161" s="247" t="s">
        <v>21</v>
      </c>
      <c r="F161" s="248" t="s">
        <v>842</v>
      </c>
      <c r="G161" s="246"/>
      <c r="H161" s="249">
        <v>48.689999999999998</v>
      </c>
      <c r="I161" s="250"/>
      <c r="J161" s="246"/>
      <c r="K161" s="246"/>
      <c r="L161" s="251"/>
      <c r="M161" s="252"/>
      <c r="N161" s="253"/>
      <c r="O161" s="253"/>
      <c r="P161" s="253"/>
      <c r="Q161" s="253"/>
      <c r="R161" s="253"/>
      <c r="S161" s="253"/>
      <c r="T161" s="254"/>
      <c r="AT161" s="255" t="s">
        <v>155</v>
      </c>
      <c r="AU161" s="255" t="s">
        <v>82</v>
      </c>
      <c r="AV161" s="12" t="s">
        <v>82</v>
      </c>
      <c r="AW161" s="12" t="s">
        <v>35</v>
      </c>
      <c r="AX161" s="12" t="s">
        <v>72</v>
      </c>
      <c r="AY161" s="255" t="s">
        <v>143</v>
      </c>
    </row>
    <row r="162" s="12" customFormat="1">
      <c r="B162" s="245"/>
      <c r="C162" s="246"/>
      <c r="D162" s="232" t="s">
        <v>155</v>
      </c>
      <c r="E162" s="247" t="s">
        <v>21</v>
      </c>
      <c r="F162" s="248" t="s">
        <v>843</v>
      </c>
      <c r="G162" s="246"/>
      <c r="H162" s="249">
        <v>0.996</v>
      </c>
      <c r="I162" s="250"/>
      <c r="J162" s="246"/>
      <c r="K162" s="246"/>
      <c r="L162" s="251"/>
      <c r="M162" s="252"/>
      <c r="N162" s="253"/>
      <c r="O162" s="253"/>
      <c r="P162" s="253"/>
      <c r="Q162" s="253"/>
      <c r="R162" s="253"/>
      <c r="S162" s="253"/>
      <c r="T162" s="254"/>
      <c r="AT162" s="255" t="s">
        <v>155</v>
      </c>
      <c r="AU162" s="255" t="s">
        <v>82</v>
      </c>
      <c r="AV162" s="12" t="s">
        <v>82</v>
      </c>
      <c r="AW162" s="12" t="s">
        <v>35</v>
      </c>
      <c r="AX162" s="12" t="s">
        <v>72</v>
      </c>
      <c r="AY162" s="255" t="s">
        <v>143</v>
      </c>
    </row>
    <row r="163" s="12" customFormat="1">
      <c r="B163" s="245"/>
      <c r="C163" s="246"/>
      <c r="D163" s="232" t="s">
        <v>155</v>
      </c>
      <c r="E163" s="247" t="s">
        <v>21</v>
      </c>
      <c r="F163" s="248" t="s">
        <v>844</v>
      </c>
      <c r="G163" s="246"/>
      <c r="H163" s="249">
        <v>-23.84</v>
      </c>
      <c r="I163" s="250"/>
      <c r="J163" s="246"/>
      <c r="K163" s="246"/>
      <c r="L163" s="251"/>
      <c r="M163" s="252"/>
      <c r="N163" s="253"/>
      <c r="O163" s="253"/>
      <c r="P163" s="253"/>
      <c r="Q163" s="253"/>
      <c r="R163" s="253"/>
      <c r="S163" s="253"/>
      <c r="T163" s="254"/>
      <c r="AT163" s="255" t="s">
        <v>155</v>
      </c>
      <c r="AU163" s="255" t="s">
        <v>82</v>
      </c>
      <c r="AV163" s="12" t="s">
        <v>82</v>
      </c>
      <c r="AW163" s="12" t="s">
        <v>35</v>
      </c>
      <c r="AX163" s="12" t="s">
        <v>72</v>
      </c>
      <c r="AY163" s="255" t="s">
        <v>143</v>
      </c>
    </row>
    <row r="164" s="12" customFormat="1">
      <c r="B164" s="245"/>
      <c r="C164" s="246"/>
      <c r="D164" s="232" t="s">
        <v>155</v>
      </c>
      <c r="E164" s="247" t="s">
        <v>21</v>
      </c>
      <c r="F164" s="248" t="s">
        <v>845</v>
      </c>
      <c r="G164" s="246"/>
      <c r="H164" s="249">
        <v>-26.010000000000002</v>
      </c>
      <c r="I164" s="250"/>
      <c r="J164" s="246"/>
      <c r="K164" s="246"/>
      <c r="L164" s="251"/>
      <c r="M164" s="252"/>
      <c r="N164" s="253"/>
      <c r="O164" s="253"/>
      <c r="P164" s="253"/>
      <c r="Q164" s="253"/>
      <c r="R164" s="253"/>
      <c r="S164" s="253"/>
      <c r="T164" s="254"/>
      <c r="AT164" s="255" t="s">
        <v>155</v>
      </c>
      <c r="AU164" s="255" t="s">
        <v>82</v>
      </c>
      <c r="AV164" s="12" t="s">
        <v>82</v>
      </c>
      <c r="AW164" s="12" t="s">
        <v>35</v>
      </c>
      <c r="AX164" s="12" t="s">
        <v>72</v>
      </c>
      <c r="AY164" s="255" t="s">
        <v>143</v>
      </c>
    </row>
    <row r="165" s="12" customFormat="1">
      <c r="B165" s="245"/>
      <c r="C165" s="246"/>
      <c r="D165" s="232" t="s">
        <v>155</v>
      </c>
      <c r="E165" s="247" t="s">
        <v>21</v>
      </c>
      <c r="F165" s="248" t="s">
        <v>846</v>
      </c>
      <c r="G165" s="246"/>
      <c r="H165" s="249">
        <v>-23.454000000000001</v>
      </c>
      <c r="I165" s="250"/>
      <c r="J165" s="246"/>
      <c r="K165" s="246"/>
      <c r="L165" s="251"/>
      <c r="M165" s="252"/>
      <c r="N165" s="253"/>
      <c r="O165" s="253"/>
      <c r="P165" s="253"/>
      <c r="Q165" s="253"/>
      <c r="R165" s="253"/>
      <c r="S165" s="253"/>
      <c r="T165" s="254"/>
      <c r="AT165" s="255" t="s">
        <v>155</v>
      </c>
      <c r="AU165" s="255" t="s">
        <v>82</v>
      </c>
      <c r="AV165" s="12" t="s">
        <v>82</v>
      </c>
      <c r="AW165" s="12" t="s">
        <v>35</v>
      </c>
      <c r="AX165" s="12" t="s">
        <v>72</v>
      </c>
      <c r="AY165" s="255" t="s">
        <v>143</v>
      </c>
    </row>
    <row r="166" s="13" customFormat="1">
      <c r="B166" s="256"/>
      <c r="C166" s="257"/>
      <c r="D166" s="232" t="s">
        <v>155</v>
      </c>
      <c r="E166" s="258" t="s">
        <v>21</v>
      </c>
      <c r="F166" s="259" t="s">
        <v>167</v>
      </c>
      <c r="G166" s="257"/>
      <c r="H166" s="260">
        <v>351.89499999999998</v>
      </c>
      <c r="I166" s="261"/>
      <c r="J166" s="257"/>
      <c r="K166" s="257"/>
      <c r="L166" s="262"/>
      <c r="M166" s="263"/>
      <c r="N166" s="264"/>
      <c r="O166" s="264"/>
      <c r="P166" s="264"/>
      <c r="Q166" s="264"/>
      <c r="R166" s="264"/>
      <c r="S166" s="264"/>
      <c r="T166" s="265"/>
      <c r="AT166" s="266" t="s">
        <v>155</v>
      </c>
      <c r="AU166" s="266" t="s">
        <v>82</v>
      </c>
      <c r="AV166" s="13" t="s">
        <v>151</v>
      </c>
      <c r="AW166" s="13" t="s">
        <v>35</v>
      </c>
      <c r="AX166" s="13" t="s">
        <v>80</v>
      </c>
      <c r="AY166" s="266" t="s">
        <v>143</v>
      </c>
    </row>
    <row r="167" s="1" customFormat="1" ht="25.5" customHeight="1">
      <c r="B167" s="45"/>
      <c r="C167" s="220" t="s">
        <v>222</v>
      </c>
      <c r="D167" s="220" t="s">
        <v>146</v>
      </c>
      <c r="E167" s="221" t="s">
        <v>207</v>
      </c>
      <c r="F167" s="222" t="s">
        <v>208</v>
      </c>
      <c r="G167" s="223" t="s">
        <v>162</v>
      </c>
      <c r="H167" s="224">
        <v>125.398</v>
      </c>
      <c r="I167" s="225"/>
      <c r="J167" s="226">
        <f>ROUND(I167*H167,2)</f>
        <v>0</v>
      </c>
      <c r="K167" s="222" t="s">
        <v>150</v>
      </c>
      <c r="L167" s="71"/>
      <c r="M167" s="227" t="s">
        <v>21</v>
      </c>
      <c r="N167" s="228" t="s">
        <v>43</v>
      </c>
      <c r="O167" s="46"/>
      <c r="P167" s="229">
        <f>O167*H167</f>
        <v>0</v>
      </c>
      <c r="Q167" s="229">
        <v>0.015400000000000001</v>
      </c>
      <c r="R167" s="229">
        <f>Q167*H167</f>
        <v>1.9311292</v>
      </c>
      <c r="S167" s="229">
        <v>0</v>
      </c>
      <c r="T167" s="230">
        <f>S167*H167</f>
        <v>0</v>
      </c>
      <c r="AR167" s="23" t="s">
        <v>151</v>
      </c>
      <c r="AT167" s="23" t="s">
        <v>146</v>
      </c>
      <c r="AU167" s="23" t="s">
        <v>82</v>
      </c>
      <c r="AY167" s="23" t="s">
        <v>143</v>
      </c>
      <c r="BE167" s="231">
        <f>IF(N167="základní",J167,0)</f>
        <v>0</v>
      </c>
      <c r="BF167" s="231">
        <f>IF(N167="snížená",J167,0)</f>
        <v>0</v>
      </c>
      <c r="BG167" s="231">
        <f>IF(N167="zákl. přenesená",J167,0)</f>
        <v>0</v>
      </c>
      <c r="BH167" s="231">
        <f>IF(N167="sníž. přenesená",J167,0)</f>
        <v>0</v>
      </c>
      <c r="BI167" s="231">
        <f>IF(N167="nulová",J167,0)</f>
        <v>0</v>
      </c>
      <c r="BJ167" s="23" t="s">
        <v>80</v>
      </c>
      <c r="BK167" s="231">
        <f>ROUND(I167*H167,2)</f>
        <v>0</v>
      </c>
      <c r="BL167" s="23" t="s">
        <v>151</v>
      </c>
      <c r="BM167" s="23" t="s">
        <v>209</v>
      </c>
    </row>
    <row r="168" s="1" customFormat="1">
      <c r="B168" s="45"/>
      <c r="C168" s="73"/>
      <c r="D168" s="232" t="s">
        <v>153</v>
      </c>
      <c r="E168" s="73"/>
      <c r="F168" s="233" t="s">
        <v>210</v>
      </c>
      <c r="G168" s="73"/>
      <c r="H168" s="73"/>
      <c r="I168" s="190"/>
      <c r="J168" s="73"/>
      <c r="K168" s="73"/>
      <c r="L168" s="71"/>
      <c r="M168" s="234"/>
      <c r="N168" s="46"/>
      <c r="O168" s="46"/>
      <c r="P168" s="46"/>
      <c r="Q168" s="46"/>
      <c r="R168" s="46"/>
      <c r="S168" s="46"/>
      <c r="T168" s="94"/>
      <c r="AT168" s="23" t="s">
        <v>153</v>
      </c>
      <c r="AU168" s="23" t="s">
        <v>82</v>
      </c>
    </row>
    <row r="169" s="11" customFormat="1">
      <c r="B169" s="235"/>
      <c r="C169" s="236"/>
      <c r="D169" s="232" t="s">
        <v>155</v>
      </c>
      <c r="E169" s="237" t="s">
        <v>21</v>
      </c>
      <c r="F169" s="238" t="s">
        <v>183</v>
      </c>
      <c r="G169" s="236"/>
      <c r="H169" s="237" t="s">
        <v>21</v>
      </c>
      <c r="I169" s="239"/>
      <c r="J169" s="236"/>
      <c r="K169" s="236"/>
      <c r="L169" s="240"/>
      <c r="M169" s="241"/>
      <c r="N169" s="242"/>
      <c r="O169" s="242"/>
      <c r="P169" s="242"/>
      <c r="Q169" s="242"/>
      <c r="R169" s="242"/>
      <c r="S169" s="242"/>
      <c r="T169" s="243"/>
      <c r="AT169" s="244" t="s">
        <v>155</v>
      </c>
      <c r="AU169" s="244" t="s">
        <v>82</v>
      </c>
      <c r="AV169" s="11" t="s">
        <v>80</v>
      </c>
      <c r="AW169" s="11" t="s">
        <v>35</v>
      </c>
      <c r="AX169" s="11" t="s">
        <v>72</v>
      </c>
      <c r="AY169" s="244" t="s">
        <v>143</v>
      </c>
    </row>
    <row r="170" s="12" customFormat="1">
      <c r="B170" s="245"/>
      <c r="C170" s="246"/>
      <c r="D170" s="232" t="s">
        <v>155</v>
      </c>
      <c r="E170" s="247" t="s">
        <v>21</v>
      </c>
      <c r="F170" s="248" t="s">
        <v>839</v>
      </c>
      <c r="G170" s="246"/>
      <c r="H170" s="249">
        <v>18.276</v>
      </c>
      <c r="I170" s="250"/>
      <c r="J170" s="246"/>
      <c r="K170" s="246"/>
      <c r="L170" s="251"/>
      <c r="M170" s="252"/>
      <c r="N170" s="253"/>
      <c r="O170" s="253"/>
      <c r="P170" s="253"/>
      <c r="Q170" s="253"/>
      <c r="R170" s="253"/>
      <c r="S170" s="253"/>
      <c r="T170" s="254"/>
      <c r="AT170" s="255" t="s">
        <v>155</v>
      </c>
      <c r="AU170" s="255" t="s">
        <v>82</v>
      </c>
      <c r="AV170" s="12" t="s">
        <v>82</v>
      </c>
      <c r="AW170" s="12" t="s">
        <v>35</v>
      </c>
      <c r="AX170" s="12" t="s">
        <v>72</v>
      </c>
      <c r="AY170" s="255" t="s">
        <v>143</v>
      </c>
    </row>
    <row r="171" s="12" customFormat="1">
      <c r="B171" s="245"/>
      <c r="C171" s="246"/>
      <c r="D171" s="232" t="s">
        <v>155</v>
      </c>
      <c r="E171" s="247" t="s">
        <v>21</v>
      </c>
      <c r="F171" s="248" t="s">
        <v>840</v>
      </c>
      <c r="G171" s="246"/>
      <c r="H171" s="249">
        <v>107.122</v>
      </c>
      <c r="I171" s="250"/>
      <c r="J171" s="246"/>
      <c r="K171" s="246"/>
      <c r="L171" s="251"/>
      <c r="M171" s="252"/>
      <c r="N171" s="253"/>
      <c r="O171" s="253"/>
      <c r="P171" s="253"/>
      <c r="Q171" s="253"/>
      <c r="R171" s="253"/>
      <c r="S171" s="253"/>
      <c r="T171" s="254"/>
      <c r="AT171" s="255" t="s">
        <v>155</v>
      </c>
      <c r="AU171" s="255" t="s">
        <v>82</v>
      </c>
      <c r="AV171" s="12" t="s">
        <v>82</v>
      </c>
      <c r="AW171" s="12" t="s">
        <v>35</v>
      </c>
      <c r="AX171" s="12" t="s">
        <v>72</v>
      </c>
      <c r="AY171" s="255" t="s">
        <v>143</v>
      </c>
    </row>
    <row r="172" s="13" customFormat="1">
      <c r="B172" s="256"/>
      <c r="C172" s="257"/>
      <c r="D172" s="232" t="s">
        <v>155</v>
      </c>
      <c r="E172" s="258" t="s">
        <v>21</v>
      </c>
      <c r="F172" s="259" t="s">
        <v>167</v>
      </c>
      <c r="G172" s="257"/>
      <c r="H172" s="260">
        <v>125.398</v>
      </c>
      <c r="I172" s="261"/>
      <c r="J172" s="257"/>
      <c r="K172" s="257"/>
      <c r="L172" s="262"/>
      <c r="M172" s="263"/>
      <c r="N172" s="264"/>
      <c r="O172" s="264"/>
      <c r="P172" s="264"/>
      <c r="Q172" s="264"/>
      <c r="R172" s="264"/>
      <c r="S172" s="264"/>
      <c r="T172" s="265"/>
      <c r="AT172" s="266" t="s">
        <v>155</v>
      </c>
      <c r="AU172" s="266" t="s">
        <v>82</v>
      </c>
      <c r="AV172" s="13" t="s">
        <v>151</v>
      </c>
      <c r="AW172" s="13" t="s">
        <v>35</v>
      </c>
      <c r="AX172" s="13" t="s">
        <v>80</v>
      </c>
      <c r="AY172" s="266" t="s">
        <v>143</v>
      </c>
    </row>
    <row r="173" s="1" customFormat="1" ht="25.5" customHeight="1">
      <c r="B173" s="45"/>
      <c r="C173" s="220" t="s">
        <v>229</v>
      </c>
      <c r="D173" s="220" t="s">
        <v>146</v>
      </c>
      <c r="E173" s="221" t="s">
        <v>219</v>
      </c>
      <c r="F173" s="222" t="s">
        <v>220</v>
      </c>
      <c r="G173" s="223" t="s">
        <v>162</v>
      </c>
      <c r="H173" s="224">
        <v>10</v>
      </c>
      <c r="I173" s="225"/>
      <c r="J173" s="226">
        <f>ROUND(I173*H173,2)</f>
        <v>0</v>
      </c>
      <c r="K173" s="222" t="s">
        <v>150</v>
      </c>
      <c r="L173" s="71"/>
      <c r="M173" s="227" t="s">
        <v>21</v>
      </c>
      <c r="N173" s="228" t="s">
        <v>43</v>
      </c>
      <c r="O173" s="46"/>
      <c r="P173" s="229">
        <f>O173*H173</f>
        <v>0</v>
      </c>
      <c r="Q173" s="229">
        <v>0</v>
      </c>
      <c r="R173" s="229">
        <f>Q173*H173</f>
        <v>0</v>
      </c>
      <c r="S173" s="229">
        <v>0</v>
      </c>
      <c r="T173" s="230">
        <f>S173*H173</f>
        <v>0</v>
      </c>
      <c r="AR173" s="23" t="s">
        <v>151</v>
      </c>
      <c r="AT173" s="23" t="s">
        <v>146</v>
      </c>
      <c r="AU173" s="23" t="s">
        <v>82</v>
      </c>
      <c r="AY173" s="23" t="s">
        <v>143</v>
      </c>
      <c r="BE173" s="231">
        <f>IF(N173="základní",J173,0)</f>
        <v>0</v>
      </c>
      <c r="BF173" s="231">
        <f>IF(N173="snížená",J173,0)</f>
        <v>0</v>
      </c>
      <c r="BG173" s="231">
        <f>IF(N173="zákl. přenesená",J173,0)</f>
        <v>0</v>
      </c>
      <c r="BH173" s="231">
        <f>IF(N173="sníž. přenesená",J173,0)</f>
        <v>0</v>
      </c>
      <c r="BI173" s="231">
        <f>IF(N173="nulová",J173,0)</f>
        <v>0</v>
      </c>
      <c r="BJ173" s="23" t="s">
        <v>80</v>
      </c>
      <c r="BK173" s="231">
        <f>ROUND(I173*H173,2)</f>
        <v>0</v>
      </c>
      <c r="BL173" s="23" t="s">
        <v>151</v>
      </c>
      <c r="BM173" s="23" t="s">
        <v>221</v>
      </c>
    </row>
    <row r="174" s="1" customFormat="1">
      <c r="B174" s="45"/>
      <c r="C174" s="73"/>
      <c r="D174" s="232" t="s">
        <v>153</v>
      </c>
      <c r="E174" s="73"/>
      <c r="F174" s="233" t="s">
        <v>215</v>
      </c>
      <c r="G174" s="73"/>
      <c r="H174" s="73"/>
      <c r="I174" s="190"/>
      <c r="J174" s="73"/>
      <c r="K174" s="73"/>
      <c r="L174" s="71"/>
      <c r="M174" s="234"/>
      <c r="N174" s="46"/>
      <c r="O174" s="46"/>
      <c r="P174" s="46"/>
      <c r="Q174" s="46"/>
      <c r="R174" s="46"/>
      <c r="S174" s="46"/>
      <c r="T174" s="94"/>
      <c r="AT174" s="23" t="s">
        <v>153</v>
      </c>
      <c r="AU174" s="23" t="s">
        <v>82</v>
      </c>
    </row>
    <row r="175" s="11" customFormat="1">
      <c r="B175" s="235"/>
      <c r="C175" s="236"/>
      <c r="D175" s="232" t="s">
        <v>155</v>
      </c>
      <c r="E175" s="237" t="s">
        <v>21</v>
      </c>
      <c r="F175" s="238" t="s">
        <v>216</v>
      </c>
      <c r="G175" s="236"/>
      <c r="H175" s="237" t="s">
        <v>21</v>
      </c>
      <c r="I175" s="239"/>
      <c r="J175" s="236"/>
      <c r="K175" s="236"/>
      <c r="L175" s="240"/>
      <c r="M175" s="241"/>
      <c r="N175" s="242"/>
      <c r="O175" s="242"/>
      <c r="P175" s="242"/>
      <c r="Q175" s="242"/>
      <c r="R175" s="242"/>
      <c r="S175" s="242"/>
      <c r="T175" s="243"/>
      <c r="AT175" s="244" t="s">
        <v>155</v>
      </c>
      <c r="AU175" s="244" t="s">
        <v>82</v>
      </c>
      <c r="AV175" s="11" t="s">
        <v>80</v>
      </c>
      <c r="AW175" s="11" t="s">
        <v>35</v>
      </c>
      <c r="AX175" s="11" t="s">
        <v>72</v>
      </c>
      <c r="AY175" s="244" t="s">
        <v>143</v>
      </c>
    </row>
    <row r="176" s="12" customFormat="1">
      <c r="B176" s="245"/>
      <c r="C176" s="246"/>
      <c r="D176" s="232" t="s">
        <v>155</v>
      </c>
      <c r="E176" s="247" t="s">
        <v>21</v>
      </c>
      <c r="F176" s="248" t="s">
        <v>206</v>
      </c>
      <c r="G176" s="246"/>
      <c r="H176" s="249">
        <v>10</v>
      </c>
      <c r="I176" s="250"/>
      <c r="J176" s="246"/>
      <c r="K176" s="246"/>
      <c r="L176" s="251"/>
      <c r="M176" s="252"/>
      <c r="N176" s="253"/>
      <c r="O176" s="253"/>
      <c r="P176" s="253"/>
      <c r="Q176" s="253"/>
      <c r="R176" s="253"/>
      <c r="S176" s="253"/>
      <c r="T176" s="254"/>
      <c r="AT176" s="255" t="s">
        <v>155</v>
      </c>
      <c r="AU176" s="255" t="s">
        <v>82</v>
      </c>
      <c r="AV176" s="12" t="s">
        <v>82</v>
      </c>
      <c r="AW176" s="12" t="s">
        <v>35</v>
      </c>
      <c r="AX176" s="12" t="s">
        <v>80</v>
      </c>
      <c r="AY176" s="255" t="s">
        <v>143</v>
      </c>
    </row>
    <row r="177" s="1" customFormat="1" ht="25.5" customHeight="1">
      <c r="B177" s="45"/>
      <c r="C177" s="220" t="s">
        <v>10</v>
      </c>
      <c r="D177" s="220" t="s">
        <v>146</v>
      </c>
      <c r="E177" s="221" t="s">
        <v>223</v>
      </c>
      <c r="F177" s="222" t="s">
        <v>224</v>
      </c>
      <c r="G177" s="223" t="s">
        <v>162</v>
      </c>
      <c r="H177" s="224">
        <v>32.079999999999998</v>
      </c>
      <c r="I177" s="225"/>
      <c r="J177" s="226">
        <f>ROUND(I177*H177,2)</f>
        <v>0</v>
      </c>
      <c r="K177" s="222" t="s">
        <v>150</v>
      </c>
      <c r="L177" s="71"/>
      <c r="M177" s="227" t="s">
        <v>21</v>
      </c>
      <c r="N177" s="228" t="s">
        <v>43</v>
      </c>
      <c r="O177" s="46"/>
      <c r="P177" s="229">
        <f>O177*H177</f>
        <v>0</v>
      </c>
      <c r="Q177" s="229">
        <v>0</v>
      </c>
      <c r="R177" s="229">
        <f>Q177*H177</f>
        <v>0</v>
      </c>
      <c r="S177" s="229">
        <v>0</v>
      </c>
      <c r="T177" s="230">
        <f>S177*H177</f>
        <v>0</v>
      </c>
      <c r="AR177" s="23" t="s">
        <v>151</v>
      </c>
      <c r="AT177" s="23" t="s">
        <v>146</v>
      </c>
      <c r="AU177" s="23" t="s">
        <v>82</v>
      </c>
      <c r="AY177" s="23" t="s">
        <v>143</v>
      </c>
      <c r="BE177" s="231">
        <f>IF(N177="základní",J177,0)</f>
        <v>0</v>
      </c>
      <c r="BF177" s="231">
        <f>IF(N177="snížená",J177,0)</f>
        <v>0</v>
      </c>
      <c r="BG177" s="231">
        <f>IF(N177="zákl. přenesená",J177,0)</f>
        <v>0</v>
      </c>
      <c r="BH177" s="231">
        <f>IF(N177="sníž. přenesená",J177,0)</f>
        <v>0</v>
      </c>
      <c r="BI177" s="231">
        <f>IF(N177="nulová",J177,0)</f>
        <v>0</v>
      </c>
      <c r="BJ177" s="23" t="s">
        <v>80</v>
      </c>
      <c r="BK177" s="231">
        <f>ROUND(I177*H177,2)</f>
        <v>0</v>
      </c>
      <c r="BL177" s="23" t="s">
        <v>151</v>
      </c>
      <c r="BM177" s="23" t="s">
        <v>225</v>
      </c>
    </row>
    <row r="178" s="1" customFormat="1">
      <c r="B178" s="45"/>
      <c r="C178" s="73"/>
      <c r="D178" s="232" t="s">
        <v>153</v>
      </c>
      <c r="E178" s="73"/>
      <c r="F178" s="233" t="s">
        <v>226</v>
      </c>
      <c r="G178" s="73"/>
      <c r="H178" s="73"/>
      <c r="I178" s="190"/>
      <c r="J178" s="73"/>
      <c r="K178" s="73"/>
      <c r="L178" s="71"/>
      <c r="M178" s="234"/>
      <c r="N178" s="46"/>
      <c r="O178" s="46"/>
      <c r="P178" s="46"/>
      <c r="Q178" s="46"/>
      <c r="R178" s="46"/>
      <c r="S178" s="46"/>
      <c r="T178" s="94"/>
      <c r="AT178" s="23" t="s">
        <v>153</v>
      </c>
      <c r="AU178" s="23" t="s">
        <v>82</v>
      </c>
    </row>
    <row r="179" s="11" customFormat="1">
      <c r="B179" s="235"/>
      <c r="C179" s="236"/>
      <c r="D179" s="232" t="s">
        <v>155</v>
      </c>
      <c r="E179" s="237" t="s">
        <v>21</v>
      </c>
      <c r="F179" s="238" t="s">
        <v>216</v>
      </c>
      <c r="G179" s="236"/>
      <c r="H179" s="237" t="s">
        <v>21</v>
      </c>
      <c r="I179" s="239"/>
      <c r="J179" s="236"/>
      <c r="K179" s="236"/>
      <c r="L179" s="240"/>
      <c r="M179" s="241"/>
      <c r="N179" s="242"/>
      <c r="O179" s="242"/>
      <c r="P179" s="242"/>
      <c r="Q179" s="242"/>
      <c r="R179" s="242"/>
      <c r="S179" s="242"/>
      <c r="T179" s="243"/>
      <c r="AT179" s="244" t="s">
        <v>155</v>
      </c>
      <c r="AU179" s="244" t="s">
        <v>82</v>
      </c>
      <c r="AV179" s="11" t="s">
        <v>80</v>
      </c>
      <c r="AW179" s="11" t="s">
        <v>35</v>
      </c>
      <c r="AX179" s="11" t="s">
        <v>72</v>
      </c>
      <c r="AY179" s="244" t="s">
        <v>143</v>
      </c>
    </row>
    <row r="180" s="12" customFormat="1">
      <c r="B180" s="245"/>
      <c r="C180" s="246"/>
      <c r="D180" s="232" t="s">
        <v>155</v>
      </c>
      <c r="E180" s="247" t="s">
        <v>21</v>
      </c>
      <c r="F180" s="248" t="s">
        <v>847</v>
      </c>
      <c r="G180" s="246"/>
      <c r="H180" s="249">
        <v>7.2300000000000004</v>
      </c>
      <c r="I180" s="250"/>
      <c r="J180" s="246"/>
      <c r="K180" s="246"/>
      <c r="L180" s="251"/>
      <c r="M180" s="252"/>
      <c r="N180" s="253"/>
      <c r="O180" s="253"/>
      <c r="P180" s="253"/>
      <c r="Q180" s="253"/>
      <c r="R180" s="253"/>
      <c r="S180" s="253"/>
      <c r="T180" s="254"/>
      <c r="AT180" s="255" t="s">
        <v>155</v>
      </c>
      <c r="AU180" s="255" t="s">
        <v>82</v>
      </c>
      <c r="AV180" s="12" t="s">
        <v>82</v>
      </c>
      <c r="AW180" s="12" t="s">
        <v>35</v>
      </c>
      <c r="AX180" s="12" t="s">
        <v>72</v>
      </c>
      <c r="AY180" s="255" t="s">
        <v>143</v>
      </c>
    </row>
    <row r="181" s="12" customFormat="1">
      <c r="B181" s="245"/>
      <c r="C181" s="246"/>
      <c r="D181" s="232" t="s">
        <v>155</v>
      </c>
      <c r="E181" s="247" t="s">
        <v>21</v>
      </c>
      <c r="F181" s="248" t="s">
        <v>848</v>
      </c>
      <c r="G181" s="246"/>
      <c r="H181" s="249">
        <v>10.5</v>
      </c>
      <c r="I181" s="250"/>
      <c r="J181" s="246"/>
      <c r="K181" s="246"/>
      <c r="L181" s="251"/>
      <c r="M181" s="252"/>
      <c r="N181" s="253"/>
      <c r="O181" s="253"/>
      <c r="P181" s="253"/>
      <c r="Q181" s="253"/>
      <c r="R181" s="253"/>
      <c r="S181" s="253"/>
      <c r="T181" s="254"/>
      <c r="AT181" s="255" t="s">
        <v>155</v>
      </c>
      <c r="AU181" s="255" t="s">
        <v>82</v>
      </c>
      <c r="AV181" s="12" t="s">
        <v>82</v>
      </c>
      <c r="AW181" s="12" t="s">
        <v>35</v>
      </c>
      <c r="AX181" s="12" t="s">
        <v>72</v>
      </c>
      <c r="AY181" s="255" t="s">
        <v>143</v>
      </c>
    </row>
    <row r="182" s="12" customFormat="1">
      <c r="B182" s="245"/>
      <c r="C182" s="246"/>
      <c r="D182" s="232" t="s">
        <v>155</v>
      </c>
      <c r="E182" s="247" t="s">
        <v>21</v>
      </c>
      <c r="F182" s="248" t="s">
        <v>849</v>
      </c>
      <c r="G182" s="246"/>
      <c r="H182" s="249">
        <v>14.35</v>
      </c>
      <c r="I182" s="250"/>
      <c r="J182" s="246"/>
      <c r="K182" s="246"/>
      <c r="L182" s="251"/>
      <c r="M182" s="252"/>
      <c r="N182" s="253"/>
      <c r="O182" s="253"/>
      <c r="P182" s="253"/>
      <c r="Q182" s="253"/>
      <c r="R182" s="253"/>
      <c r="S182" s="253"/>
      <c r="T182" s="254"/>
      <c r="AT182" s="255" t="s">
        <v>155</v>
      </c>
      <c r="AU182" s="255" t="s">
        <v>82</v>
      </c>
      <c r="AV182" s="12" t="s">
        <v>82</v>
      </c>
      <c r="AW182" s="12" t="s">
        <v>35</v>
      </c>
      <c r="AX182" s="12" t="s">
        <v>72</v>
      </c>
      <c r="AY182" s="255" t="s">
        <v>143</v>
      </c>
    </row>
    <row r="183" s="13" customFormat="1">
      <c r="B183" s="256"/>
      <c r="C183" s="257"/>
      <c r="D183" s="232" t="s">
        <v>155</v>
      </c>
      <c r="E183" s="258" t="s">
        <v>21</v>
      </c>
      <c r="F183" s="259" t="s">
        <v>167</v>
      </c>
      <c r="G183" s="257"/>
      <c r="H183" s="260">
        <v>32.079999999999998</v>
      </c>
      <c r="I183" s="261"/>
      <c r="J183" s="257"/>
      <c r="K183" s="257"/>
      <c r="L183" s="262"/>
      <c r="M183" s="263"/>
      <c r="N183" s="264"/>
      <c r="O183" s="264"/>
      <c r="P183" s="264"/>
      <c r="Q183" s="264"/>
      <c r="R183" s="264"/>
      <c r="S183" s="264"/>
      <c r="T183" s="265"/>
      <c r="AT183" s="266" t="s">
        <v>155</v>
      </c>
      <c r="AU183" s="266" t="s">
        <v>82</v>
      </c>
      <c r="AV183" s="13" t="s">
        <v>151</v>
      </c>
      <c r="AW183" s="13" t="s">
        <v>35</v>
      </c>
      <c r="AX183" s="13" t="s">
        <v>80</v>
      </c>
      <c r="AY183" s="266" t="s">
        <v>143</v>
      </c>
    </row>
    <row r="184" s="1" customFormat="1" ht="25.5" customHeight="1">
      <c r="B184" s="45"/>
      <c r="C184" s="220" t="s">
        <v>239</v>
      </c>
      <c r="D184" s="220" t="s">
        <v>146</v>
      </c>
      <c r="E184" s="221" t="s">
        <v>850</v>
      </c>
      <c r="F184" s="222" t="s">
        <v>851</v>
      </c>
      <c r="G184" s="223" t="s">
        <v>296</v>
      </c>
      <c r="H184" s="224">
        <v>0.27800000000000002</v>
      </c>
      <c r="I184" s="225"/>
      <c r="J184" s="226">
        <f>ROUND(I184*H184,2)</f>
        <v>0</v>
      </c>
      <c r="K184" s="222" t="s">
        <v>150</v>
      </c>
      <c r="L184" s="71"/>
      <c r="M184" s="227" t="s">
        <v>21</v>
      </c>
      <c r="N184" s="228" t="s">
        <v>43</v>
      </c>
      <c r="O184" s="46"/>
      <c r="P184" s="229">
        <f>O184*H184</f>
        <v>0</v>
      </c>
      <c r="Q184" s="229">
        <v>2.45329</v>
      </c>
      <c r="R184" s="229">
        <f>Q184*H184</f>
        <v>0.68201462000000002</v>
      </c>
      <c r="S184" s="229">
        <v>0</v>
      </c>
      <c r="T184" s="230">
        <f>S184*H184</f>
        <v>0</v>
      </c>
      <c r="AR184" s="23" t="s">
        <v>151</v>
      </c>
      <c r="AT184" s="23" t="s">
        <v>146</v>
      </c>
      <c r="AU184" s="23" t="s">
        <v>82</v>
      </c>
      <c r="AY184" s="23" t="s">
        <v>143</v>
      </c>
      <c r="BE184" s="231">
        <f>IF(N184="základní",J184,0)</f>
        <v>0</v>
      </c>
      <c r="BF184" s="231">
        <f>IF(N184="snížená",J184,0)</f>
        <v>0</v>
      </c>
      <c r="BG184" s="231">
        <f>IF(N184="zákl. přenesená",J184,0)</f>
        <v>0</v>
      </c>
      <c r="BH184" s="231">
        <f>IF(N184="sníž. přenesená",J184,0)</f>
        <v>0</v>
      </c>
      <c r="BI184" s="231">
        <f>IF(N184="nulová",J184,0)</f>
        <v>0</v>
      </c>
      <c r="BJ184" s="23" t="s">
        <v>80</v>
      </c>
      <c r="BK184" s="231">
        <f>ROUND(I184*H184,2)</f>
        <v>0</v>
      </c>
      <c r="BL184" s="23" t="s">
        <v>151</v>
      </c>
      <c r="BM184" s="23" t="s">
        <v>852</v>
      </c>
    </row>
    <row r="185" s="1" customFormat="1">
      <c r="B185" s="45"/>
      <c r="C185" s="73"/>
      <c r="D185" s="232" t="s">
        <v>153</v>
      </c>
      <c r="E185" s="73"/>
      <c r="F185" s="233" t="s">
        <v>853</v>
      </c>
      <c r="G185" s="73"/>
      <c r="H185" s="73"/>
      <c r="I185" s="190"/>
      <c r="J185" s="73"/>
      <c r="K185" s="73"/>
      <c r="L185" s="71"/>
      <c r="M185" s="234"/>
      <c r="N185" s="46"/>
      <c r="O185" s="46"/>
      <c r="P185" s="46"/>
      <c r="Q185" s="46"/>
      <c r="R185" s="46"/>
      <c r="S185" s="46"/>
      <c r="T185" s="94"/>
      <c r="AT185" s="23" t="s">
        <v>153</v>
      </c>
      <c r="AU185" s="23" t="s">
        <v>82</v>
      </c>
    </row>
    <row r="186" s="11" customFormat="1">
      <c r="B186" s="235"/>
      <c r="C186" s="236"/>
      <c r="D186" s="232" t="s">
        <v>155</v>
      </c>
      <c r="E186" s="237" t="s">
        <v>21</v>
      </c>
      <c r="F186" s="238" t="s">
        <v>156</v>
      </c>
      <c r="G186" s="236"/>
      <c r="H186" s="237" t="s">
        <v>21</v>
      </c>
      <c r="I186" s="239"/>
      <c r="J186" s="236"/>
      <c r="K186" s="236"/>
      <c r="L186" s="240"/>
      <c r="M186" s="241"/>
      <c r="N186" s="242"/>
      <c r="O186" s="242"/>
      <c r="P186" s="242"/>
      <c r="Q186" s="242"/>
      <c r="R186" s="242"/>
      <c r="S186" s="242"/>
      <c r="T186" s="243"/>
      <c r="AT186" s="244" t="s">
        <v>155</v>
      </c>
      <c r="AU186" s="244" t="s">
        <v>82</v>
      </c>
      <c r="AV186" s="11" t="s">
        <v>80</v>
      </c>
      <c r="AW186" s="11" t="s">
        <v>35</v>
      </c>
      <c r="AX186" s="11" t="s">
        <v>72</v>
      </c>
      <c r="AY186" s="244" t="s">
        <v>143</v>
      </c>
    </row>
    <row r="187" s="12" customFormat="1">
      <c r="B187" s="245"/>
      <c r="C187" s="246"/>
      <c r="D187" s="232" t="s">
        <v>155</v>
      </c>
      <c r="E187" s="247" t="s">
        <v>21</v>
      </c>
      <c r="F187" s="248" t="s">
        <v>854</v>
      </c>
      <c r="G187" s="246"/>
      <c r="H187" s="249">
        <v>0.27800000000000002</v>
      </c>
      <c r="I187" s="250"/>
      <c r="J187" s="246"/>
      <c r="K187" s="246"/>
      <c r="L187" s="251"/>
      <c r="M187" s="252"/>
      <c r="N187" s="253"/>
      <c r="O187" s="253"/>
      <c r="P187" s="253"/>
      <c r="Q187" s="253"/>
      <c r="R187" s="253"/>
      <c r="S187" s="253"/>
      <c r="T187" s="254"/>
      <c r="AT187" s="255" t="s">
        <v>155</v>
      </c>
      <c r="AU187" s="255" t="s">
        <v>82</v>
      </c>
      <c r="AV187" s="12" t="s">
        <v>82</v>
      </c>
      <c r="AW187" s="12" t="s">
        <v>35</v>
      </c>
      <c r="AX187" s="12" t="s">
        <v>80</v>
      </c>
      <c r="AY187" s="255" t="s">
        <v>143</v>
      </c>
    </row>
    <row r="188" s="1" customFormat="1" ht="25.5" customHeight="1">
      <c r="B188" s="45"/>
      <c r="C188" s="220" t="s">
        <v>243</v>
      </c>
      <c r="D188" s="220" t="s">
        <v>146</v>
      </c>
      <c r="E188" s="221" t="s">
        <v>855</v>
      </c>
      <c r="F188" s="222" t="s">
        <v>856</v>
      </c>
      <c r="G188" s="223" t="s">
        <v>296</v>
      </c>
      <c r="H188" s="224">
        <v>0.27800000000000002</v>
      </c>
      <c r="I188" s="225"/>
      <c r="J188" s="226">
        <f>ROUND(I188*H188,2)</f>
        <v>0</v>
      </c>
      <c r="K188" s="222" t="s">
        <v>150</v>
      </c>
      <c r="L188" s="71"/>
      <c r="M188" s="227" t="s">
        <v>21</v>
      </c>
      <c r="N188" s="228" t="s">
        <v>43</v>
      </c>
      <c r="O188" s="46"/>
      <c r="P188" s="229">
        <f>O188*H188</f>
        <v>0</v>
      </c>
      <c r="Q188" s="229">
        <v>0</v>
      </c>
      <c r="R188" s="229">
        <f>Q188*H188</f>
        <v>0</v>
      </c>
      <c r="S188" s="229">
        <v>0</v>
      </c>
      <c r="T188" s="230">
        <f>S188*H188</f>
        <v>0</v>
      </c>
      <c r="AR188" s="23" t="s">
        <v>151</v>
      </c>
      <c r="AT188" s="23" t="s">
        <v>146</v>
      </c>
      <c r="AU188" s="23" t="s">
        <v>82</v>
      </c>
      <c r="AY188" s="23" t="s">
        <v>143</v>
      </c>
      <c r="BE188" s="231">
        <f>IF(N188="základní",J188,0)</f>
        <v>0</v>
      </c>
      <c r="BF188" s="231">
        <f>IF(N188="snížená",J188,0)</f>
        <v>0</v>
      </c>
      <c r="BG188" s="231">
        <f>IF(N188="zákl. přenesená",J188,0)</f>
        <v>0</v>
      </c>
      <c r="BH188" s="231">
        <f>IF(N188="sníž. přenesená",J188,0)</f>
        <v>0</v>
      </c>
      <c r="BI188" s="231">
        <f>IF(N188="nulová",J188,0)</f>
        <v>0</v>
      </c>
      <c r="BJ188" s="23" t="s">
        <v>80</v>
      </c>
      <c r="BK188" s="231">
        <f>ROUND(I188*H188,2)</f>
        <v>0</v>
      </c>
      <c r="BL188" s="23" t="s">
        <v>151</v>
      </c>
      <c r="BM188" s="23" t="s">
        <v>857</v>
      </c>
    </row>
    <row r="189" s="1" customFormat="1">
      <c r="B189" s="45"/>
      <c r="C189" s="73"/>
      <c r="D189" s="232" t="s">
        <v>153</v>
      </c>
      <c r="E189" s="73"/>
      <c r="F189" s="233" t="s">
        <v>858</v>
      </c>
      <c r="G189" s="73"/>
      <c r="H189" s="73"/>
      <c r="I189" s="190"/>
      <c r="J189" s="73"/>
      <c r="K189" s="73"/>
      <c r="L189" s="71"/>
      <c r="M189" s="234"/>
      <c r="N189" s="46"/>
      <c r="O189" s="46"/>
      <c r="P189" s="46"/>
      <c r="Q189" s="46"/>
      <c r="R189" s="46"/>
      <c r="S189" s="46"/>
      <c r="T189" s="94"/>
      <c r="AT189" s="23" t="s">
        <v>153</v>
      </c>
      <c r="AU189" s="23" t="s">
        <v>82</v>
      </c>
    </row>
    <row r="190" s="11" customFormat="1">
      <c r="B190" s="235"/>
      <c r="C190" s="236"/>
      <c r="D190" s="232" t="s">
        <v>155</v>
      </c>
      <c r="E190" s="237" t="s">
        <v>21</v>
      </c>
      <c r="F190" s="238" t="s">
        <v>156</v>
      </c>
      <c r="G190" s="236"/>
      <c r="H190" s="237" t="s">
        <v>21</v>
      </c>
      <c r="I190" s="239"/>
      <c r="J190" s="236"/>
      <c r="K190" s="236"/>
      <c r="L190" s="240"/>
      <c r="M190" s="241"/>
      <c r="N190" s="242"/>
      <c r="O190" s="242"/>
      <c r="P190" s="242"/>
      <c r="Q190" s="242"/>
      <c r="R190" s="242"/>
      <c r="S190" s="242"/>
      <c r="T190" s="243"/>
      <c r="AT190" s="244" t="s">
        <v>155</v>
      </c>
      <c r="AU190" s="244" t="s">
        <v>82</v>
      </c>
      <c r="AV190" s="11" t="s">
        <v>80</v>
      </c>
      <c r="AW190" s="11" t="s">
        <v>35</v>
      </c>
      <c r="AX190" s="11" t="s">
        <v>72</v>
      </c>
      <c r="AY190" s="244" t="s">
        <v>143</v>
      </c>
    </row>
    <row r="191" s="12" customFormat="1">
      <c r="B191" s="245"/>
      <c r="C191" s="246"/>
      <c r="D191" s="232" t="s">
        <v>155</v>
      </c>
      <c r="E191" s="247" t="s">
        <v>21</v>
      </c>
      <c r="F191" s="248" t="s">
        <v>854</v>
      </c>
      <c r="G191" s="246"/>
      <c r="H191" s="249">
        <v>0.27800000000000002</v>
      </c>
      <c r="I191" s="250"/>
      <c r="J191" s="246"/>
      <c r="K191" s="246"/>
      <c r="L191" s="251"/>
      <c r="M191" s="252"/>
      <c r="N191" s="253"/>
      <c r="O191" s="253"/>
      <c r="P191" s="253"/>
      <c r="Q191" s="253"/>
      <c r="R191" s="253"/>
      <c r="S191" s="253"/>
      <c r="T191" s="254"/>
      <c r="AT191" s="255" t="s">
        <v>155</v>
      </c>
      <c r="AU191" s="255" t="s">
        <v>82</v>
      </c>
      <c r="AV191" s="12" t="s">
        <v>82</v>
      </c>
      <c r="AW191" s="12" t="s">
        <v>35</v>
      </c>
      <c r="AX191" s="12" t="s">
        <v>80</v>
      </c>
      <c r="AY191" s="255" t="s">
        <v>143</v>
      </c>
    </row>
    <row r="192" s="1" customFormat="1" ht="16.5" customHeight="1">
      <c r="B192" s="45"/>
      <c r="C192" s="220" t="s">
        <v>248</v>
      </c>
      <c r="D192" s="220" t="s">
        <v>146</v>
      </c>
      <c r="E192" s="221" t="s">
        <v>859</v>
      </c>
      <c r="F192" s="222" t="s">
        <v>860</v>
      </c>
      <c r="G192" s="223" t="s">
        <v>370</v>
      </c>
      <c r="H192" s="224">
        <v>0.012999999999999999</v>
      </c>
      <c r="I192" s="225"/>
      <c r="J192" s="226">
        <f>ROUND(I192*H192,2)</f>
        <v>0</v>
      </c>
      <c r="K192" s="222" t="s">
        <v>150</v>
      </c>
      <c r="L192" s="71"/>
      <c r="M192" s="227" t="s">
        <v>21</v>
      </c>
      <c r="N192" s="228" t="s">
        <v>43</v>
      </c>
      <c r="O192" s="46"/>
      <c r="P192" s="229">
        <f>O192*H192</f>
        <v>0</v>
      </c>
      <c r="Q192" s="229">
        <v>1.06277</v>
      </c>
      <c r="R192" s="229">
        <f>Q192*H192</f>
        <v>0.01381601</v>
      </c>
      <c r="S192" s="229">
        <v>0</v>
      </c>
      <c r="T192" s="230">
        <f>S192*H192</f>
        <v>0</v>
      </c>
      <c r="AR192" s="23" t="s">
        <v>151</v>
      </c>
      <c r="AT192" s="23" t="s">
        <v>146</v>
      </c>
      <c r="AU192" s="23" t="s">
        <v>82</v>
      </c>
      <c r="AY192" s="23" t="s">
        <v>143</v>
      </c>
      <c r="BE192" s="231">
        <f>IF(N192="základní",J192,0)</f>
        <v>0</v>
      </c>
      <c r="BF192" s="231">
        <f>IF(N192="snížená",J192,0)</f>
        <v>0</v>
      </c>
      <c r="BG192" s="231">
        <f>IF(N192="zákl. přenesená",J192,0)</f>
        <v>0</v>
      </c>
      <c r="BH192" s="231">
        <f>IF(N192="sníž. přenesená",J192,0)</f>
        <v>0</v>
      </c>
      <c r="BI192" s="231">
        <f>IF(N192="nulová",J192,0)</f>
        <v>0</v>
      </c>
      <c r="BJ192" s="23" t="s">
        <v>80</v>
      </c>
      <c r="BK192" s="231">
        <f>ROUND(I192*H192,2)</f>
        <v>0</v>
      </c>
      <c r="BL192" s="23" t="s">
        <v>151</v>
      </c>
      <c r="BM192" s="23" t="s">
        <v>861</v>
      </c>
    </row>
    <row r="193" s="12" customFormat="1">
      <c r="B193" s="245"/>
      <c r="C193" s="246"/>
      <c r="D193" s="232" t="s">
        <v>155</v>
      </c>
      <c r="E193" s="247" t="s">
        <v>21</v>
      </c>
      <c r="F193" s="248" t="s">
        <v>862</v>
      </c>
      <c r="G193" s="246"/>
      <c r="H193" s="249">
        <v>0.012999999999999999</v>
      </c>
      <c r="I193" s="250"/>
      <c r="J193" s="246"/>
      <c r="K193" s="246"/>
      <c r="L193" s="251"/>
      <c r="M193" s="252"/>
      <c r="N193" s="253"/>
      <c r="O193" s="253"/>
      <c r="P193" s="253"/>
      <c r="Q193" s="253"/>
      <c r="R193" s="253"/>
      <c r="S193" s="253"/>
      <c r="T193" s="254"/>
      <c r="AT193" s="255" t="s">
        <v>155</v>
      </c>
      <c r="AU193" s="255" t="s">
        <v>82</v>
      </c>
      <c r="AV193" s="12" t="s">
        <v>82</v>
      </c>
      <c r="AW193" s="12" t="s">
        <v>35</v>
      </c>
      <c r="AX193" s="12" t="s">
        <v>80</v>
      </c>
      <c r="AY193" s="255" t="s">
        <v>143</v>
      </c>
    </row>
    <row r="194" s="1" customFormat="1" ht="25.5" customHeight="1">
      <c r="B194" s="45"/>
      <c r="C194" s="220" t="s">
        <v>252</v>
      </c>
      <c r="D194" s="220" t="s">
        <v>146</v>
      </c>
      <c r="E194" s="221" t="s">
        <v>230</v>
      </c>
      <c r="F194" s="222" t="s">
        <v>231</v>
      </c>
      <c r="G194" s="223" t="s">
        <v>149</v>
      </c>
      <c r="H194" s="224">
        <v>6</v>
      </c>
      <c r="I194" s="225"/>
      <c r="J194" s="226">
        <f>ROUND(I194*H194,2)</f>
        <v>0</v>
      </c>
      <c r="K194" s="222" t="s">
        <v>150</v>
      </c>
      <c r="L194" s="71"/>
      <c r="M194" s="227" t="s">
        <v>21</v>
      </c>
      <c r="N194" s="228" t="s">
        <v>43</v>
      </c>
      <c r="O194" s="46"/>
      <c r="P194" s="229">
        <f>O194*H194</f>
        <v>0</v>
      </c>
      <c r="Q194" s="229">
        <v>0.016979999999999999</v>
      </c>
      <c r="R194" s="229">
        <f>Q194*H194</f>
        <v>0.10188</v>
      </c>
      <c r="S194" s="229">
        <v>0</v>
      </c>
      <c r="T194" s="230">
        <f>S194*H194</f>
        <v>0</v>
      </c>
      <c r="AR194" s="23" t="s">
        <v>151</v>
      </c>
      <c r="AT194" s="23" t="s">
        <v>146</v>
      </c>
      <c r="AU194" s="23" t="s">
        <v>82</v>
      </c>
      <c r="AY194" s="23" t="s">
        <v>143</v>
      </c>
      <c r="BE194" s="231">
        <f>IF(N194="základní",J194,0)</f>
        <v>0</v>
      </c>
      <c r="BF194" s="231">
        <f>IF(N194="snížená",J194,0)</f>
        <v>0</v>
      </c>
      <c r="BG194" s="231">
        <f>IF(N194="zákl. přenesená",J194,0)</f>
        <v>0</v>
      </c>
      <c r="BH194" s="231">
        <f>IF(N194="sníž. přenesená",J194,0)</f>
        <v>0</v>
      </c>
      <c r="BI194" s="231">
        <f>IF(N194="nulová",J194,0)</f>
        <v>0</v>
      </c>
      <c r="BJ194" s="23" t="s">
        <v>80</v>
      </c>
      <c r="BK194" s="231">
        <f>ROUND(I194*H194,2)</f>
        <v>0</v>
      </c>
      <c r="BL194" s="23" t="s">
        <v>151</v>
      </c>
      <c r="BM194" s="23" t="s">
        <v>232</v>
      </c>
    </row>
    <row r="195" s="1" customFormat="1">
      <c r="B195" s="45"/>
      <c r="C195" s="73"/>
      <c r="D195" s="232" t="s">
        <v>153</v>
      </c>
      <c r="E195" s="73"/>
      <c r="F195" s="233" t="s">
        <v>233</v>
      </c>
      <c r="G195" s="73"/>
      <c r="H195" s="73"/>
      <c r="I195" s="190"/>
      <c r="J195" s="73"/>
      <c r="K195" s="73"/>
      <c r="L195" s="71"/>
      <c r="M195" s="234"/>
      <c r="N195" s="46"/>
      <c r="O195" s="46"/>
      <c r="P195" s="46"/>
      <c r="Q195" s="46"/>
      <c r="R195" s="46"/>
      <c r="S195" s="46"/>
      <c r="T195" s="94"/>
      <c r="AT195" s="23" t="s">
        <v>153</v>
      </c>
      <c r="AU195" s="23" t="s">
        <v>82</v>
      </c>
    </row>
    <row r="196" s="11" customFormat="1">
      <c r="B196" s="235"/>
      <c r="C196" s="236"/>
      <c r="D196" s="232" t="s">
        <v>155</v>
      </c>
      <c r="E196" s="237" t="s">
        <v>21</v>
      </c>
      <c r="F196" s="238" t="s">
        <v>234</v>
      </c>
      <c r="G196" s="236"/>
      <c r="H196" s="237" t="s">
        <v>21</v>
      </c>
      <c r="I196" s="239"/>
      <c r="J196" s="236"/>
      <c r="K196" s="236"/>
      <c r="L196" s="240"/>
      <c r="M196" s="241"/>
      <c r="N196" s="242"/>
      <c r="O196" s="242"/>
      <c r="P196" s="242"/>
      <c r="Q196" s="242"/>
      <c r="R196" s="242"/>
      <c r="S196" s="242"/>
      <c r="T196" s="243"/>
      <c r="AT196" s="244" t="s">
        <v>155</v>
      </c>
      <c r="AU196" s="244" t="s">
        <v>82</v>
      </c>
      <c r="AV196" s="11" t="s">
        <v>80</v>
      </c>
      <c r="AW196" s="11" t="s">
        <v>35</v>
      </c>
      <c r="AX196" s="11" t="s">
        <v>72</v>
      </c>
      <c r="AY196" s="244" t="s">
        <v>143</v>
      </c>
    </row>
    <row r="197" s="12" customFormat="1">
      <c r="B197" s="245"/>
      <c r="C197" s="246"/>
      <c r="D197" s="232" t="s">
        <v>155</v>
      </c>
      <c r="E197" s="247" t="s">
        <v>21</v>
      </c>
      <c r="F197" s="248" t="s">
        <v>178</v>
      </c>
      <c r="G197" s="246"/>
      <c r="H197" s="249">
        <v>6</v>
      </c>
      <c r="I197" s="250"/>
      <c r="J197" s="246"/>
      <c r="K197" s="246"/>
      <c r="L197" s="251"/>
      <c r="M197" s="252"/>
      <c r="N197" s="253"/>
      <c r="O197" s="253"/>
      <c r="P197" s="253"/>
      <c r="Q197" s="253"/>
      <c r="R197" s="253"/>
      <c r="S197" s="253"/>
      <c r="T197" s="254"/>
      <c r="AT197" s="255" t="s">
        <v>155</v>
      </c>
      <c r="AU197" s="255" t="s">
        <v>82</v>
      </c>
      <c r="AV197" s="12" t="s">
        <v>82</v>
      </c>
      <c r="AW197" s="12" t="s">
        <v>35</v>
      </c>
      <c r="AX197" s="12" t="s">
        <v>80</v>
      </c>
      <c r="AY197" s="255" t="s">
        <v>143</v>
      </c>
    </row>
    <row r="198" s="1" customFormat="1" ht="16.5" customHeight="1">
      <c r="B198" s="45"/>
      <c r="C198" s="267" t="s">
        <v>256</v>
      </c>
      <c r="D198" s="267" t="s">
        <v>235</v>
      </c>
      <c r="E198" s="268" t="s">
        <v>236</v>
      </c>
      <c r="F198" s="269" t="s">
        <v>237</v>
      </c>
      <c r="G198" s="270" t="s">
        <v>149</v>
      </c>
      <c r="H198" s="271">
        <v>3</v>
      </c>
      <c r="I198" s="272"/>
      <c r="J198" s="273">
        <f>ROUND(I198*H198,2)</f>
        <v>0</v>
      </c>
      <c r="K198" s="269" t="s">
        <v>150</v>
      </c>
      <c r="L198" s="274"/>
      <c r="M198" s="275" t="s">
        <v>21</v>
      </c>
      <c r="N198" s="276" t="s">
        <v>43</v>
      </c>
      <c r="O198" s="46"/>
      <c r="P198" s="229">
        <f>O198*H198</f>
        <v>0</v>
      </c>
      <c r="Q198" s="229">
        <v>0.013310000000000001</v>
      </c>
      <c r="R198" s="229">
        <f>Q198*H198</f>
        <v>0.03993</v>
      </c>
      <c r="S198" s="229">
        <v>0</v>
      </c>
      <c r="T198" s="230">
        <f>S198*H198</f>
        <v>0</v>
      </c>
      <c r="AR198" s="23" t="s">
        <v>196</v>
      </c>
      <c r="AT198" s="23" t="s">
        <v>235</v>
      </c>
      <c r="AU198" s="23" t="s">
        <v>82</v>
      </c>
      <c r="AY198" s="23" t="s">
        <v>143</v>
      </c>
      <c r="BE198" s="231">
        <f>IF(N198="základní",J198,0)</f>
        <v>0</v>
      </c>
      <c r="BF198" s="231">
        <f>IF(N198="snížená",J198,0)</f>
        <v>0</v>
      </c>
      <c r="BG198" s="231">
        <f>IF(N198="zákl. přenesená",J198,0)</f>
        <v>0</v>
      </c>
      <c r="BH198" s="231">
        <f>IF(N198="sníž. přenesená",J198,0)</f>
        <v>0</v>
      </c>
      <c r="BI198" s="231">
        <f>IF(N198="nulová",J198,0)</f>
        <v>0</v>
      </c>
      <c r="BJ198" s="23" t="s">
        <v>80</v>
      </c>
      <c r="BK198" s="231">
        <f>ROUND(I198*H198,2)</f>
        <v>0</v>
      </c>
      <c r="BL198" s="23" t="s">
        <v>151</v>
      </c>
      <c r="BM198" s="23" t="s">
        <v>238</v>
      </c>
    </row>
    <row r="199" s="11" customFormat="1">
      <c r="B199" s="235"/>
      <c r="C199" s="236"/>
      <c r="D199" s="232" t="s">
        <v>155</v>
      </c>
      <c r="E199" s="237" t="s">
        <v>21</v>
      </c>
      <c r="F199" s="238" t="s">
        <v>234</v>
      </c>
      <c r="G199" s="236"/>
      <c r="H199" s="237" t="s">
        <v>21</v>
      </c>
      <c r="I199" s="239"/>
      <c r="J199" s="236"/>
      <c r="K199" s="236"/>
      <c r="L199" s="240"/>
      <c r="M199" s="241"/>
      <c r="N199" s="242"/>
      <c r="O199" s="242"/>
      <c r="P199" s="242"/>
      <c r="Q199" s="242"/>
      <c r="R199" s="242"/>
      <c r="S199" s="242"/>
      <c r="T199" s="243"/>
      <c r="AT199" s="244" t="s">
        <v>155</v>
      </c>
      <c r="AU199" s="244" t="s">
        <v>82</v>
      </c>
      <c r="AV199" s="11" t="s">
        <v>80</v>
      </c>
      <c r="AW199" s="11" t="s">
        <v>35</v>
      </c>
      <c r="AX199" s="11" t="s">
        <v>72</v>
      </c>
      <c r="AY199" s="244" t="s">
        <v>143</v>
      </c>
    </row>
    <row r="200" s="12" customFormat="1">
      <c r="B200" s="245"/>
      <c r="C200" s="246"/>
      <c r="D200" s="232" t="s">
        <v>155</v>
      </c>
      <c r="E200" s="247" t="s">
        <v>21</v>
      </c>
      <c r="F200" s="248" t="s">
        <v>144</v>
      </c>
      <c r="G200" s="246"/>
      <c r="H200" s="249">
        <v>3</v>
      </c>
      <c r="I200" s="250"/>
      <c r="J200" s="246"/>
      <c r="K200" s="246"/>
      <c r="L200" s="251"/>
      <c r="M200" s="252"/>
      <c r="N200" s="253"/>
      <c r="O200" s="253"/>
      <c r="P200" s="253"/>
      <c r="Q200" s="253"/>
      <c r="R200" s="253"/>
      <c r="S200" s="253"/>
      <c r="T200" s="254"/>
      <c r="AT200" s="255" t="s">
        <v>155</v>
      </c>
      <c r="AU200" s="255" t="s">
        <v>82</v>
      </c>
      <c r="AV200" s="12" t="s">
        <v>82</v>
      </c>
      <c r="AW200" s="12" t="s">
        <v>35</v>
      </c>
      <c r="AX200" s="12" t="s">
        <v>80</v>
      </c>
      <c r="AY200" s="255" t="s">
        <v>143</v>
      </c>
    </row>
    <row r="201" s="1" customFormat="1" ht="16.5" customHeight="1">
      <c r="B201" s="45"/>
      <c r="C201" s="267" t="s">
        <v>9</v>
      </c>
      <c r="D201" s="267" t="s">
        <v>235</v>
      </c>
      <c r="E201" s="268" t="s">
        <v>240</v>
      </c>
      <c r="F201" s="269" t="s">
        <v>241</v>
      </c>
      <c r="G201" s="270" t="s">
        <v>149</v>
      </c>
      <c r="H201" s="271">
        <v>2</v>
      </c>
      <c r="I201" s="272"/>
      <c r="J201" s="273">
        <f>ROUND(I201*H201,2)</f>
        <v>0</v>
      </c>
      <c r="K201" s="269" t="s">
        <v>150</v>
      </c>
      <c r="L201" s="274"/>
      <c r="M201" s="275" t="s">
        <v>21</v>
      </c>
      <c r="N201" s="276" t="s">
        <v>43</v>
      </c>
      <c r="O201" s="46"/>
      <c r="P201" s="229">
        <f>O201*H201</f>
        <v>0</v>
      </c>
      <c r="Q201" s="229">
        <v>0.013599999999999999</v>
      </c>
      <c r="R201" s="229">
        <f>Q201*H201</f>
        <v>0.027199999999999998</v>
      </c>
      <c r="S201" s="229">
        <v>0</v>
      </c>
      <c r="T201" s="230">
        <f>S201*H201</f>
        <v>0</v>
      </c>
      <c r="AR201" s="23" t="s">
        <v>196</v>
      </c>
      <c r="AT201" s="23" t="s">
        <v>235</v>
      </c>
      <c r="AU201" s="23" t="s">
        <v>82</v>
      </c>
      <c r="AY201" s="23" t="s">
        <v>143</v>
      </c>
      <c r="BE201" s="231">
        <f>IF(N201="základní",J201,0)</f>
        <v>0</v>
      </c>
      <c r="BF201" s="231">
        <f>IF(N201="snížená",J201,0)</f>
        <v>0</v>
      </c>
      <c r="BG201" s="231">
        <f>IF(N201="zákl. přenesená",J201,0)</f>
        <v>0</v>
      </c>
      <c r="BH201" s="231">
        <f>IF(N201="sníž. přenesená",J201,0)</f>
        <v>0</v>
      </c>
      <c r="BI201" s="231">
        <f>IF(N201="nulová",J201,0)</f>
        <v>0</v>
      </c>
      <c r="BJ201" s="23" t="s">
        <v>80</v>
      </c>
      <c r="BK201" s="231">
        <f>ROUND(I201*H201,2)</f>
        <v>0</v>
      </c>
      <c r="BL201" s="23" t="s">
        <v>151</v>
      </c>
      <c r="BM201" s="23" t="s">
        <v>242</v>
      </c>
    </row>
    <row r="202" s="11" customFormat="1">
      <c r="B202" s="235"/>
      <c r="C202" s="236"/>
      <c r="D202" s="232" t="s">
        <v>155</v>
      </c>
      <c r="E202" s="237" t="s">
        <v>21</v>
      </c>
      <c r="F202" s="238" t="s">
        <v>234</v>
      </c>
      <c r="G202" s="236"/>
      <c r="H202" s="237" t="s">
        <v>21</v>
      </c>
      <c r="I202" s="239"/>
      <c r="J202" s="236"/>
      <c r="K202" s="236"/>
      <c r="L202" s="240"/>
      <c r="M202" s="241"/>
      <c r="N202" s="242"/>
      <c r="O202" s="242"/>
      <c r="P202" s="242"/>
      <c r="Q202" s="242"/>
      <c r="R202" s="242"/>
      <c r="S202" s="242"/>
      <c r="T202" s="243"/>
      <c r="AT202" s="244" t="s">
        <v>155</v>
      </c>
      <c r="AU202" s="244" t="s">
        <v>82</v>
      </c>
      <c r="AV202" s="11" t="s">
        <v>80</v>
      </c>
      <c r="AW202" s="11" t="s">
        <v>35</v>
      </c>
      <c r="AX202" s="11" t="s">
        <v>72</v>
      </c>
      <c r="AY202" s="244" t="s">
        <v>143</v>
      </c>
    </row>
    <row r="203" s="12" customFormat="1">
      <c r="B203" s="245"/>
      <c r="C203" s="246"/>
      <c r="D203" s="232" t="s">
        <v>155</v>
      </c>
      <c r="E203" s="247" t="s">
        <v>21</v>
      </c>
      <c r="F203" s="248" t="s">
        <v>82</v>
      </c>
      <c r="G203" s="246"/>
      <c r="H203" s="249">
        <v>2</v>
      </c>
      <c r="I203" s="250"/>
      <c r="J203" s="246"/>
      <c r="K203" s="246"/>
      <c r="L203" s="251"/>
      <c r="M203" s="252"/>
      <c r="N203" s="253"/>
      <c r="O203" s="253"/>
      <c r="P203" s="253"/>
      <c r="Q203" s="253"/>
      <c r="R203" s="253"/>
      <c r="S203" s="253"/>
      <c r="T203" s="254"/>
      <c r="AT203" s="255" t="s">
        <v>155</v>
      </c>
      <c r="AU203" s="255" t="s">
        <v>82</v>
      </c>
      <c r="AV203" s="12" t="s">
        <v>82</v>
      </c>
      <c r="AW203" s="12" t="s">
        <v>35</v>
      </c>
      <c r="AX203" s="12" t="s">
        <v>80</v>
      </c>
      <c r="AY203" s="255" t="s">
        <v>143</v>
      </c>
    </row>
    <row r="204" s="1" customFormat="1" ht="16.5" customHeight="1">
      <c r="B204" s="45"/>
      <c r="C204" s="267" t="s">
        <v>267</v>
      </c>
      <c r="D204" s="267" t="s">
        <v>235</v>
      </c>
      <c r="E204" s="268" t="s">
        <v>863</v>
      </c>
      <c r="F204" s="269" t="s">
        <v>864</v>
      </c>
      <c r="G204" s="270" t="s">
        <v>149</v>
      </c>
      <c r="H204" s="271">
        <v>1</v>
      </c>
      <c r="I204" s="272"/>
      <c r="J204" s="273">
        <f>ROUND(I204*H204,2)</f>
        <v>0</v>
      </c>
      <c r="K204" s="269" t="s">
        <v>150</v>
      </c>
      <c r="L204" s="274"/>
      <c r="M204" s="275" t="s">
        <v>21</v>
      </c>
      <c r="N204" s="276" t="s">
        <v>43</v>
      </c>
      <c r="O204" s="46"/>
      <c r="P204" s="229">
        <f>O204*H204</f>
        <v>0</v>
      </c>
      <c r="Q204" s="229">
        <v>0.01389</v>
      </c>
      <c r="R204" s="229">
        <f>Q204*H204</f>
        <v>0.01389</v>
      </c>
      <c r="S204" s="229">
        <v>0</v>
      </c>
      <c r="T204" s="230">
        <f>S204*H204</f>
        <v>0</v>
      </c>
      <c r="AR204" s="23" t="s">
        <v>196</v>
      </c>
      <c r="AT204" s="23" t="s">
        <v>235</v>
      </c>
      <c r="AU204" s="23" t="s">
        <v>82</v>
      </c>
      <c r="AY204" s="23" t="s">
        <v>143</v>
      </c>
      <c r="BE204" s="231">
        <f>IF(N204="základní",J204,0)</f>
        <v>0</v>
      </c>
      <c r="BF204" s="231">
        <f>IF(N204="snížená",J204,0)</f>
        <v>0</v>
      </c>
      <c r="BG204" s="231">
        <f>IF(N204="zákl. přenesená",J204,0)</f>
        <v>0</v>
      </c>
      <c r="BH204" s="231">
        <f>IF(N204="sníž. přenesená",J204,0)</f>
        <v>0</v>
      </c>
      <c r="BI204" s="231">
        <f>IF(N204="nulová",J204,0)</f>
        <v>0</v>
      </c>
      <c r="BJ204" s="23" t="s">
        <v>80</v>
      </c>
      <c r="BK204" s="231">
        <f>ROUND(I204*H204,2)</f>
        <v>0</v>
      </c>
      <c r="BL204" s="23" t="s">
        <v>151</v>
      </c>
      <c r="BM204" s="23" t="s">
        <v>865</v>
      </c>
    </row>
    <row r="205" s="11" customFormat="1">
      <c r="B205" s="235"/>
      <c r="C205" s="236"/>
      <c r="D205" s="232" t="s">
        <v>155</v>
      </c>
      <c r="E205" s="237" t="s">
        <v>21</v>
      </c>
      <c r="F205" s="238" t="s">
        <v>234</v>
      </c>
      <c r="G205" s="236"/>
      <c r="H205" s="237" t="s">
        <v>21</v>
      </c>
      <c r="I205" s="239"/>
      <c r="J205" s="236"/>
      <c r="K205" s="236"/>
      <c r="L205" s="240"/>
      <c r="M205" s="241"/>
      <c r="N205" s="242"/>
      <c r="O205" s="242"/>
      <c r="P205" s="242"/>
      <c r="Q205" s="242"/>
      <c r="R205" s="242"/>
      <c r="S205" s="242"/>
      <c r="T205" s="243"/>
      <c r="AT205" s="244" t="s">
        <v>155</v>
      </c>
      <c r="AU205" s="244" t="s">
        <v>82</v>
      </c>
      <c r="AV205" s="11" t="s">
        <v>80</v>
      </c>
      <c r="AW205" s="11" t="s">
        <v>35</v>
      </c>
      <c r="AX205" s="11" t="s">
        <v>72</v>
      </c>
      <c r="AY205" s="244" t="s">
        <v>143</v>
      </c>
    </row>
    <row r="206" s="12" customFormat="1">
      <c r="B206" s="245"/>
      <c r="C206" s="246"/>
      <c r="D206" s="232" t="s">
        <v>155</v>
      </c>
      <c r="E206" s="247" t="s">
        <v>21</v>
      </c>
      <c r="F206" s="248" t="s">
        <v>80</v>
      </c>
      <c r="G206" s="246"/>
      <c r="H206" s="249">
        <v>1</v>
      </c>
      <c r="I206" s="250"/>
      <c r="J206" s="246"/>
      <c r="K206" s="246"/>
      <c r="L206" s="251"/>
      <c r="M206" s="252"/>
      <c r="N206" s="253"/>
      <c r="O206" s="253"/>
      <c r="P206" s="253"/>
      <c r="Q206" s="253"/>
      <c r="R206" s="253"/>
      <c r="S206" s="253"/>
      <c r="T206" s="254"/>
      <c r="AT206" s="255" t="s">
        <v>155</v>
      </c>
      <c r="AU206" s="255" t="s">
        <v>82</v>
      </c>
      <c r="AV206" s="12" t="s">
        <v>82</v>
      </c>
      <c r="AW206" s="12" t="s">
        <v>35</v>
      </c>
      <c r="AX206" s="12" t="s">
        <v>80</v>
      </c>
      <c r="AY206" s="255" t="s">
        <v>143</v>
      </c>
    </row>
    <row r="207" s="1" customFormat="1" ht="38.25" customHeight="1">
      <c r="B207" s="45"/>
      <c r="C207" s="220" t="s">
        <v>273</v>
      </c>
      <c r="D207" s="220" t="s">
        <v>146</v>
      </c>
      <c r="E207" s="221" t="s">
        <v>866</v>
      </c>
      <c r="F207" s="222" t="s">
        <v>867</v>
      </c>
      <c r="G207" s="223" t="s">
        <v>149</v>
      </c>
      <c r="H207" s="224">
        <v>1</v>
      </c>
      <c r="I207" s="225"/>
      <c r="J207" s="226">
        <f>ROUND(I207*H207,2)</f>
        <v>0</v>
      </c>
      <c r="K207" s="222" t="s">
        <v>150</v>
      </c>
      <c r="L207" s="71"/>
      <c r="M207" s="227" t="s">
        <v>21</v>
      </c>
      <c r="N207" s="228" t="s">
        <v>43</v>
      </c>
      <c r="O207" s="46"/>
      <c r="P207" s="229">
        <f>O207*H207</f>
        <v>0</v>
      </c>
      <c r="Q207" s="229">
        <v>0.033730000000000003</v>
      </c>
      <c r="R207" s="229">
        <f>Q207*H207</f>
        <v>0.033730000000000003</v>
      </c>
      <c r="S207" s="229">
        <v>0</v>
      </c>
      <c r="T207" s="230">
        <f>S207*H207</f>
        <v>0</v>
      </c>
      <c r="AR207" s="23" t="s">
        <v>151</v>
      </c>
      <c r="AT207" s="23" t="s">
        <v>146</v>
      </c>
      <c r="AU207" s="23" t="s">
        <v>82</v>
      </c>
      <c r="AY207" s="23" t="s">
        <v>143</v>
      </c>
      <c r="BE207" s="231">
        <f>IF(N207="základní",J207,0)</f>
        <v>0</v>
      </c>
      <c r="BF207" s="231">
        <f>IF(N207="snížená",J207,0)</f>
        <v>0</v>
      </c>
      <c r="BG207" s="231">
        <f>IF(N207="zákl. přenesená",J207,0)</f>
        <v>0</v>
      </c>
      <c r="BH207" s="231">
        <f>IF(N207="sníž. přenesená",J207,0)</f>
        <v>0</v>
      </c>
      <c r="BI207" s="231">
        <f>IF(N207="nulová",J207,0)</f>
        <v>0</v>
      </c>
      <c r="BJ207" s="23" t="s">
        <v>80</v>
      </c>
      <c r="BK207" s="231">
        <f>ROUND(I207*H207,2)</f>
        <v>0</v>
      </c>
      <c r="BL207" s="23" t="s">
        <v>151</v>
      </c>
      <c r="BM207" s="23" t="s">
        <v>868</v>
      </c>
    </row>
    <row r="208" s="1" customFormat="1">
      <c r="B208" s="45"/>
      <c r="C208" s="73"/>
      <c r="D208" s="232" t="s">
        <v>153</v>
      </c>
      <c r="E208" s="73"/>
      <c r="F208" s="233" t="s">
        <v>233</v>
      </c>
      <c r="G208" s="73"/>
      <c r="H208" s="73"/>
      <c r="I208" s="190"/>
      <c r="J208" s="73"/>
      <c r="K208" s="73"/>
      <c r="L208" s="71"/>
      <c r="M208" s="234"/>
      <c r="N208" s="46"/>
      <c r="O208" s="46"/>
      <c r="P208" s="46"/>
      <c r="Q208" s="46"/>
      <c r="R208" s="46"/>
      <c r="S208" s="46"/>
      <c r="T208" s="94"/>
      <c r="AT208" s="23" t="s">
        <v>153</v>
      </c>
      <c r="AU208" s="23" t="s">
        <v>82</v>
      </c>
    </row>
    <row r="209" s="11" customFormat="1">
      <c r="B209" s="235"/>
      <c r="C209" s="236"/>
      <c r="D209" s="232" t="s">
        <v>155</v>
      </c>
      <c r="E209" s="237" t="s">
        <v>21</v>
      </c>
      <c r="F209" s="238" t="s">
        <v>234</v>
      </c>
      <c r="G209" s="236"/>
      <c r="H209" s="237" t="s">
        <v>21</v>
      </c>
      <c r="I209" s="239"/>
      <c r="J209" s="236"/>
      <c r="K209" s="236"/>
      <c r="L209" s="240"/>
      <c r="M209" s="241"/>
      <c r="N209" s="242"/>
      <c r="O209" s="242"/>
      <c r="P209" s="242"/>
      <c r="Q209" s="242"/>
      <c r="R209" s="242"/>
      <c r="S209" s="242"/>
      <c r="T209" s="243"/>
      <c r="AT209" s="244" t="s">
        <v>155</v>
      </c>
      <c r="AU209" s="244" t="s">
        <v>82</v>
      </c>
      <c r="AV209" s="11" t="s">
        <v>80</v>
      </c>
      <c r="AW209" s="11" t="s">
        <v>35</v>
      </c>
      <c r="AX209" s="11" t="s">
        <v>72</v>
      </c>
      <c r="AY209" s="244" t="s">
        <v>143</v>
      </c>
    </row>
    <row r="210" s="12" customFormat="1">
      <c r="B210" s="245"/>
      <c r="C210" s="246"/>
      <c r="D210" s="232" t="s">
        <v>155</v>
      </c>
      <c r="E210" s="247" t="s">
        <v>21</v>
      </c>
      <c r="F210" s="248" t="s">
        <v>80</v>
      </c>
      <c r="G210" s="246"/>
      <c r="H210" s="249">
        <v>1</v>
      </c>
      <c r="I210" s="250"/>
      <c r="J210" s="246"/>
      <c r="K210" s="246"/>
      <c r="L210" s="251"/>
      <c r="M210" s="252"/>
      <c r="N210" s="253"/>
      <c r="O210" s="253"/>
      <c r="P210" s="253"/>
      <c r="Q210" s="253"/>
      <c r="R210" s="253"/>
      <c r="S210" s="253"/>
      <c r="T210" s="254"/>
      <c r="AT210" s="255" t="s">
        <v>155</v>
      </c>
      <c r="AU210" s="255" t="s">
        <v>82</v>
      </c>
      <c r="AV210" s="12" t="s">
        <v>82</v>
      </c>
      <c r="AW210" s="12" t="s">
        <v>35</v>
      </c>
      <c r="AX210" s="12" t="s">
        <v>80</v>
      </c>
      <c r="AY210" s="255" t="s">
        <v>143</v>
      </c>
    </row>
    <row r="211" s="1" customFormat="1" ht="16.5" customHeight="1">
      <c r="B211" s="45"/>
      <c r="C211" s="267" t="s">
        <v>278</v>
      </c>
      <c r="D211" s="267" t="s">
        <v>235</v>
      </c>
      <c r="E211" s="268" t="s">
        <v>869</v>
      </c>
      <c r="F211" s="269" t="s">
        <v>870</v>
      </c>
      <c r="G211" s="270" t="s">
        <v>149</v>
      </c>
      <c r="H211" s="271">
        <v>1</v>
      </c>
      <c r="I211" s="272"/>
      <c r="J211" s="273">
        <f>ROUND(I211*H211,2)</f>
        <v>0</v>
      </c>
      <c r="K211" s="269" t="s">
        <v>150</v>
      </c>
      <c r="L211" s="274"/>
      <c r="M211" s="275" t="s">
        <v>21</v>
      </c>
      <c r="N211" s="276" t="s">
        <v>43</v>
      </c>
      <c r="O211" s="46"/>
      <c r="P211" s="229">
        <f>O211*H211</f>
        <v>0</v>
      </c>
      <c r="Q211" s="229">
        <v>0.016</v>
      </c>
      <c r="R211" s="229">
        <f>Q211*H211</f>
        <v>0.016</v>
      </c>
      <c r="S211" s="229">
        <v>0</v>
      </c>
      <c r="T211" s="230">
        <f>S211*H211</f>
        <v>0</v>
      </c>
      <c r="AR211" s="23" t="s">
        <v>196</v>
      </c>
      <c r="AT211" s="23" t="s">
        <v>235</v>
      </c>
      <c r="AU211" s="23" t="s">
        <v>82</v>
      </c>
      <c r="AY211" s="23" t="s">
        <v>143</v>
      </c>
      <c r="BE211" s="231">
        <f>IF(N211="základní",J211,0)</f>
        <v>0</v>
      </c>
      <c r="BF211" s="231">
        <f>IF(N211="snížená",J211,0)</f>
        <v>0</v>
      </c>
      <c r="BG211" s="231">
        <f>IF(N211="zákl. přenesená",J211,0)</f>
        <v>0</v>
      </c>
      <c r="BH211" s="231">
        <f>IF(N211="sníž. přenesená",J211,0)</f>
        <v>0</v>
      </c>
      <c r="BI211" s="231">
        <f>IF(N211="nulová",J211,0)</f>
        <v>0</v>
      </c>
      <c r="BJ211" s="23" t="s">
        <v>80</v>
      </c>
      <c r="BK211" s="231">
        <f>ROUND(I211*H211,2)</f>
        <v>0</v>
      </c>
      <c r="BL211" s="23" t="s">
        <v>151</v>
      </c>
      <c r="BM211" s="23" t="s">
        <v>871</v>
      </c>
    </row>
    <row r="212" s="11" customFormat="1">
      <c r="B212" s="235"/>
      <c r="C212" s="236"/>
      <c r="D212" s="232" t="s">
        <v>155</v>
      </c>
      <c r="E212" s="237" t="s">
        <v>21</v>
      </c>
      <c r="F212" s="238" t="s">
        <v>234</v>
      </c>
      <c r="G212" s="236"/>
      <c r="H212" s="237" t="s">
        <v>21</v>
      </c>
      <c r="I212" s="239"/>
      <c r="J212" s="236"/>
      <c r="K212" s="236"/>
      <c r="L212" s="240"/>
      <c r="M212" s="241"/>
      <c r="N212" s="242"/>
      <c r="O212" s="242"/>
      <c r="P212" s="242"/>
      <c r="Q212" s="242"/>
      <c r="R212" s="242"/>
      <c r="S212" s="242"/>
      <c r="T212" s="243"/>
      <c r="AT212" s="244" t="s">
        <v>155</v>
      </c>
      <c r="AU212" s="244" t="s">
        <v>82</v>
      </c>
      <c r="AV212" s="11" t="s">
        <v>80</v>
      </c>
      <c r="AW212" s="11" t="s">
        <v>35</v>
      </c>
      <c r="AX212" s="11" t="s">
        <v>72</v>
      </c>
      <c r="AY212" s="244" t="s">
        <v>143</v>
      </c>
    </row>
    <row r="213" s="12" customFormat="1">
      <c r="B213" s="245"/>
      <c r="C213" s="246"/>
      <c r="D213" s="232" t="s">
        <v>155</v>
      </c>
      <c r="E213" s="247" t="s">
        <v>21</v>
      </c>
      <c r="F213" s="248" t="s">
        <v>80</v>
      </c>
      <c r="G213" s="246"/>
      <c r="H213" s="249">
        <v>1</v>
      </c>
      <c r="I213" s="250"/>
      <c r="J213" s="246"/>
      <c r="K213" s="246"/>
      <c r="L213" s="251"/>
      <c r="M213" s="252"/>
      <c r="N213" s="253"/>
      <c r="O213" s="253"/>
      <c r="P213" s="253"/>
      <c r="Q213" s="253"/>
      <c r="R213" s="253"/>
      <c r="S213" s="253"/>
      <c r="T213" s="254"/>
      <c r="AT213" s="255" t="s">
        <v>155</v>
      </c>
      <c r="AU213" s="255" t="s">
        <v>82</v>
      </c>
      <c r="AV213" s="12" t="s">
        <v>82</v>
      </c>
      <c r="AW213" s="12" t="s">
        <v>35</v>
      </c>
      <c r="AX213" s="12" t="s">
        <v>80</v>
      </c>
      <c r="AY213" s="255" t="s">
        <v>143</v>
      </c>
    </row>
    <row r="214" s="1" customFormat="1" ht="16.5" customHeight="1">
      <c r="B214" s="45"/>
      <c r="C214" s="220" t="s">
        <v>285</v>
      </c>
      <c r="D214" s="220" t="s">
        <v>146</v>
      </c>
      <c r="E214" s="221" t="s">
        <v>257</v>
      </c>
      <c r="F214" s="222" t="s">
        <v>258</v>
      </c>
      <c r="G214" s="223" t="s">
        <v>162</v>
      </c>
      <c r="H214" s="224">
        <v>172.41</v>
      </c>
      <c r="I214" s="225"/>
      <c r="J214" s="226">
        <f>ROUND(I214*H214,2)</f>
        <v>0</v>
      </c>
      <c r="K214" s="222" t="s">
        <v>150</v>
      </c>
      <c r="L214" s="71"/>
      <c r="M214" s="227" t="s">
        <v>21</v>
      </c>
      <c r="N214" s="228" t="s">
        <v>43</v>
      </c>
      <c r="O214" s="46"/>
      <c r="P214" s="229">
        <f>O214*H214</f>
        <v>0</v>
      </c>
      <c r="Q214" s="229">
        <v>0.00029999999999999997</v>
      </c>
      <c r="R214" s="229">
        <f>Q214*H214</f>
        <v>0.051722999999999991</v>
      </c>
      <c r="S214" s="229">
        <v>0</v>
      </c>
      <c r="T214" s="230">
        <f>S214*H214</f>
        <v>0</v>
      </c>
      <c r="AR214" s="23" t="s">
        <v>239</v>
      </c>
      <c r="AT214" s="23" t="s">
        <v>146</v>
      </c>
      <c r="AU214" s="23" t="s">
        <v>82</v>
      </c>
      <c r="AY214" s="23" t="s">
        <v>143</v>
      </c>
      <c r="BE214" s="231">
        <f>IF(N214="základní",J214,0)</f>
        <v>0</v>
      </c>
      <c r="BF214" s="231">
        <f>IF(N214="snížená",J214,0)</f>
        <v>0</v>
      </c>
      <c r="BG214" s="231">
        <f>IF(N214="zákl. přenesená",J214,0)</f>
        <v>0</v>
      </c>
      <c r="BH214" s="231">
        <f>IF(N214="sníž. přenesená",J214,0)</f>
        <v>0</v>
      </c>
      <c r="BI214" s="231">
        <f>IF(N214="nulová",J214,0)</f>
        <v>0</v>
      </c>
      <c r="BJ214" s="23" t="s">
        <v>80</v>
      </c>
      <c r="BK214" s="231">
        <f>ROUND(I214*H214,2)</f>
        <v>0</v>
      </c>
      <c r="BL214" s="23" t="s">
        <v>239</v>
      </c>
      <c r="BM214" s="23" t="s">
        <v>259</v>
      </c>
    </row>
    <row r="215" s="1" customFormat="1">
      <c r="B215" s="45"/>
      <c r="C215" s="73"/>
      <c r="D215" s="232" t="s">
        <v>153</v>
      </c>
      <c r="E215" s="73"/>
      <c r="F215" s="233" t="s">
        <v>260</v>
      </c>
      <c r="G215" s="73"/>
      <c r="H215" s="73"/>
      <c r="I215" s="190"/>
      <c r="J215" s="73"/>
      <c r="K215" s="73"/>
      <c r="L215" s="71"/>
      <c r="M215" s="234"/>
      <c r="N215" s="46"/>
      <c r="O215" s="46"/>
      <c r="P215" s="46"/>
      <c r="Q215" s="46"/>
      <c r="R215" s="46"/>
      <c r="S215" s="46"/>
      <c r="T215" s="94"/>
      <c r="AT215" s="23" t="s">
        <v>153</v>
      </c>
      <c r="AU215" s="23" t="s">
        <v>82</v>
      </c>
    </row>
    <row r="216" s="11" customFormat="1">
      <c r="B216" s="235"/>
      <c r="C216" s="236"/>
      <c r="D216" s="232" t="s">
        <v>155</v>
      </c>
      <c r="E216" s="237" t="s">
        <v>21</v>
      </c>
      <c r="F216" s="238" t="s">
        <v>261</v>
      </c>
      <c r="G216" s="236"/>
      <c r="H216" s="237" t="s">
        <v>21</v>
      </c>
      <c r="I216" s="239"/>
      <c r="J216" s="236"/>
      <c r="K216" s="236"/>
      <c r="L216" s="240"/>
      <c r="M216" s="241"/>
      <c r="N216" s="242"/>
      <c r="O216" s="242"/>
      <c r="P216" s="242"/>
      <c r="Q216" s="242"/>
      <c r="R216" s="242"/>
      <c r="S216" s="242"/>
      <c r="T216" s="243"/>
      <c r="AT216" s="244" t="s">
        <v>155</v>
      </c>
      <c r="AU216" s="244" t="s">
        <v>82</v>
      </c>
      <c r="AV216" s="11" t="s">
        <v>80</v>
      </c>
      <c r="AW216" s="11" t="s">
        <v>35</v>
      </c>
      <c r="AX216" s="11" t="s">
        <v>72</v>
      </c>
      <c r="AY216" s="244" t="s">
        <v>143</v>
      </c>
    </row>
    <row r="217" s="12" customFormat="1">
      <c r="B217" s="245"/>
      <c r="C217" s="246"/>
      <c r="D217" s="232" t="s">
        <v>155</v>
      </c>
      <c r="E217" s="247" t="s">
        <v>21</v>
      </c>
      <c r="F217" s="248" t="s">
        <v>872</v>
      </c>
      <c r="G217" s="246"/>
      <c r="H217" s="249">
        <v>172.41</v>
      </c>
      <c r="I217" s="250"/>
      <c r="J217" s="246"/>
      <c r="K217" s="246"/>
      <c r="L217" s="251"/>
      <c r="M217" s="252"/>
      <c r="N217" s="253"/>
      <c r="O217" s="253"/>
      <c r="P217" s="253"/>
      <c r="Q217" s="253"/>
      <c r="R217" s="253"/>
      <c r="S217" s="253"/>
      <c r="T217" s="254"/>
      <c r="AT217" s="255" t="s">
        <v>155</v>
      </c>
      <c r="AU217" s="255" t="s">
        <v>82</v>
      </c>
      <c r="AV217" s="12" t="s">
        <v>82</v>
      </c>
      <c r="AW217" s="12" t="s">
        <v>35</v>
      </c>
      <c r="AX217" s="12" t="s">
        <v>80</v>
      </c>
      <c r="AY217" s="255" t="s">
        <v>143</v>
      </c>
    </row>
    <row r="218" s="1" customFormat="1" ht="25.5" customHeight="1">
      <c r="B218" s="45"/>
      <c r="C218" s="220" t="s">
        <v>293</v>
      </c>
      <c r="D218" s="220" t="s">
        <v>146</v>
      </c>
      <c r="E218" s="221" t="s">
        <v>263</v>
      </c>
      <c r="F218" s="222" t="s">
        <v>264</v>
      </c>
      <c r="G218" s="223" t="s">
        <v>162</v>
      </c>
      <c r="H218" s="224">
        <v>172.41</v>
      </c>
      <c r="I218" s="225"/>
      <c r="J218" s="226">
        <f>ROUND(I218*H218,2)</f>
        <v>0</v>
      </c>
      <c r="K218" s="222" t="s">
        <v>150</v>
      </c>
      <c r="L218" s="71"/>
      <c r="M218" s="227" t="s">
        <v>21</v>
      </c>
      <c r="N218" s="228" t="s">
        <v>43</v>
      </c>
      <c r="O218" s="46"/>
      <c r="P218" s="229">
        <f>O218*H218</f>
        <v>0</v>
      </c>
      <c r="Q218" s="229">
        <v>0.040800000000000003</v>
      </c>
      <c r="R218" s="229">
        <f>Q218*H218</f>
        <v>7.0343280000000004</v>
      </c>
      <c r="S218" s="229">
        <v>0</v>
      </c>
      <c r="T218" s="230">
        <f>S218*H218</f>
        <v>0</v>
      </c>
      <c r="AR218" s="23" t="s">
        <v>151</v>
      </c>
      <c r="AT218" s="23" t="s">
        <v>146</v>
      </c>
      <c r="AU218" s="23" t="s">
        <v>82</v>
      </c>
      <c r="AY218" s="23" t="s">
        <v>143</v>
      </c>
      <c r="BE218" s="231">
        <f>IF(N218="základní",J218,0)</f>
        <v>0</v>
      </c>
      <c r="BF218" s="231">
        <f>IF(N218="snížená",J218,0)</f>
        <v>0</v>
      </c>
      <c r="BG218" s="231">
        <f>IF(N218="zákl. přenesená",J218,0)</f>
        <v>0</v>
      </c>
      <c r="BH218" s="231">
        <f>IF(N218="sníž. přenesená",J218,0)</f>
        <v>0</v>
      </c>
      <c r="BI218" s="231">
        <f>IF(N218="nulová",J218,0)</f>
        <v>0</v>
      </c>
      <c r="BJ218" s="23" t="s">
        <v>80</v>
      </c>
      <c r="BK218" s="231">
        <f>ROUND(I218*H218,2)</f>
        <v>0</v>
      </c>
      <c r="BL218" s="23" t="s">
        <v>151</v>
      </c>
      <c r="BM218" s="23" t="s">
        <v>265</v>
      </c>
    </row>
    <row r="219" s="11" customFormat="1">
      <c r="B219" s="235"/>
      <c r="C219" s="236"/>
      <c r="D219" s="232" t="s">
        <v>155</v>
      </c>
      <c r="E219" s="237" t="s">
        <v>21</v>
      </c>
      <c r="F219" s="238" t="s">
        <v>261</v>
      </c>
      <c r="G219" s="236"/>
      <c r="H219" s="237" t="s">
        <v>21</v>
      </c>
      <c r="I219" s="239"/>
      <c r="J219" s="236"/>
      <c r="K219" s="236"/>
      <c r="L219" s="240"/>
      <c r="M219" s="241"/>
      <c r="N219" s="242"/>
      <c r="O219" s="242"/>
      <c r="P219" s="242"/>
      <c r="Q219" s="242"/>
      <c r="R219" s="242"/>
      <c r="S219" s="242"/>
      <c r="T219" s="243"/>
      <c r="AT219" s="244" t="s">
        <v>155</v>
      </c>
      <c r="AU219" s="244" t="s">
        <v>82</v>
      </c>
      <c r="AV219" s="11" t="s">
        <v>80</v>
      </c>
      <c r="AW219" s="11" t="s">
        <v>35</v>
      </c>
      <c r="AX219" s="11" t="s">
        <v>72</v>
      </c>
      <c r="AY219" s="244" t="s">
        <v>143</v>
      </c>
    </row>
    <row r="220" s="12" customFormat="1">
      <c r="B220" s="245"/>
      <c r="C220" s="246"/>
      <c r="D220" s="232" t="s">
        <v>155</v>
      </c>
      <c r="E220" s="247" t="s">
        <v>21</v>
      </c>
      <c r="F220" s="248" t="s">
        <v>872</v>
      </c>
      <c r="G220" s="246"/>
      <c r="H220" s="249">
        <v>172.41</v>
      </c>
      <c r="I220" s="250"/>
      <c r="J220" s="246"/>
      <c r="K220" s="246"/>
      <c r="L220" s="251"/>
      <c r="M220" s="252"/>
      <c r="N220" s="253"/>
      <c r="O220" s="253"/>
      <c r="P220" s="253"/>
      <c r="Q220" s="253"/>
      <c r="R220" s="253"/>
      <c r="S220" s="253"/>
      <c r="T220" s="254"/>
      <c r="AT220" s="255" t="s">
        <v>155</v>
      </c>
      <c r="AU220" s="255" t="s">
        <v>82</v>
      </c>
      <c r="AV220" s="12" t="s">
        <v>82</v>
      </c>
      <c r="AW220" s="12" t="s">
        <v>35</v>
      </c>
      <c r="AX220" s="12" t="s">
        <v>80</v>
      </c>
      <c r="AY220" s="255" t="s">
        <v>143</v>
      </c>
    </row>
    <row r="221" s="10" customFormat="1" ht="29.88" customHeight="1">
      <c r="B221" s="204"/>
      <c r="C221" s="205"/>
      <c r="D221" s="206" t="s">
        <v>71</v>
      </c>
      <c r="E221" s="218" t="s">
        <v>201</v>
      </c>
      <c r="F221" s="218" t="s">
        <v>266</v>
      </c>
      <c r="G221" s="205"/>
      <c r="H221" s="205"/>
      <c r="I221" s="208"/>
      <c r="J221" s="219">
        <f>BK221</f>
        <v>0</v>
      </c>
      <c r="K221" s="205"/>
      <c r="L221" s="210"/>
      <c r="M221" s="211"/>
      <c r="N221" s="212"/>
      <c r="O221" s="212"/>
      <c r="P221" s="213">
        <f>SUM(P222:P287)</f>
        <v>0</v>
      </c>
      <c r="Q221" s="212"/>
      <c r="R221" s="213">
        <f>SUM(R222:R287)</f>
        <v>0.0444325</v>
      </c>
      <c r="S221" s="212"/>
      <c r="T221" s="214">
        <f>SUM(T222:T287)</f>
        <v>8.2440209999999983</v>
      </c>
      <c r="AR221" s="215" t="s">
        <v>80</v>
      </c>
      <c r="AT221" s="216" t="s">
        <v>71</v>
      </c>
      <c r="AU221" s="216" t="s">
        <v>80</v>
      </c>
      <c r="AY221" s="215" t="s">
        <v>143</v>
      </c>
      <c r="BK221" s="217">
        <f>SUM(BK222:BK287)</f>
        <v>0</v>
      </c>
    </row>
    <row r="222" s="1" customFormat="1" ht="25.5" customHeight="1">
      <c r="B222" s="45"/>
      <c r="C222" s="220" t="s">
        <v>303</v>
      </c>
      <c r="D222" s="220" t="s">
        <v>146</v>
      </c>
      <c r="E222" s="221" t="s">
        <v>268</v>
      </c>
      <c r="F222" s="222" t="s">
        <v>269</v>
      </c>
      <c r="G222" s="223" t="s">
        <v>162</v>
      </c>
      <c r="H222" s="224">
        <v>177.72999999999999</v>
      </c>
      <c r="I222" s="225"/>
      <c r="J222" s="226">
        <f>ROUND(I222*H222,2)</f>
        <v>0</v>
      </c>
      <c r="K222" s="222" t="s">
        <v>150</v>
      </c>
      <c r="L222" s="71"/>
      <c r="M222" s="227" t="s">
        <v>21</v>
      </c>
      <c r="N222" s="228" t="s">
        <v>43</v>
      </c>
      <c r="O222" s="46"/>
      <c r="P222" s="229">
        <f>O222*H222</f>
        <v>0</v>
      </c>
      <c r="Q222" s="229">
        <v>0.00021000000000000001</v>
      </c>
      <c r="R222" s="229">
        <f>Q222*H222</f>
        <v>0.037323299999999997</v>
      </c>
      <c r="S222" s="229">
        <v>0</v>
      </c>
      <c r="T222" s="230">
        <f>S222*H222</f>
        <v>0</v>
      </c>
      <c r="AR222" s="23" t="s">
        <v>151</v>
      </c>
      <c r="AT222" s="23" t="s">
        <v>146</v>
      </c>
      <c r="AU222" s="23" t="s">
        <v>82</v>
      </c>
      <c r="AY222" s="23" t="s">
        <v>143</v>
      </c>
      <c r="BE222" s="231">
        <f>IF(N222="základní",J222,0)</f>
        <v>0</v>
      </c>
      <c r="BF222" s="231">
        <f>IF(N222="snížená",J222,0)</f>
        <v>0</v>
      </c>
      <c r="BG222" s="231">
        <f>IF(N222="zákl. přenesená",J222,0)</f>
        <v>0</v>
      </c>
      <c r="BH222" s="231">
        <f>IF(N222="sníž. přenesená",J222,0)</f>
        <v>0</v>
      </c>
      <c r="BI222" s="231">
        <f>IF(N222="nulová",J222,0)</f>
        <v>0</v>
      </c>
      <c r="BJ222" s="23" t="s">
        <v>80</v>
      </c>
      <c r="BK222" s="231">
        <f>ROUND(I222*H222,2)</f>
        <v>0</v>
      </c>
      <c r="BL222" s="23" t="s">
        <v>151</v>
      </c>
      <c r="BM222" s="23" t="s">
        <v>270</v>
      </c>
    </row>
    <row r="223" s="1" customFormat="1">
      <c r="B223" s="45"/>
      <c r="C223" s="73"/>
      <c r="D223" s="232" t="s">
        <v>153</v>
      </c>
      <c r="E223" s="73"/>
      <c r="F223" s="233" t="s">
        <v>271</v>
      </c>
      <c r="G223" s="73"/>
      <c r="H223" s="73"/>
      <c r="I223" s="190"/>
      <c r="J223" s="73"/>
      <c r="K223" s="73"/>
      <c r="L223" s="71"/>
      <c r="M223" s="234"/>
      <c r="N223" s="46"/>
      <c r="O223" s="46"/>
      <c r="P223" s="46"/>
      <c r="Q223" s="46"/>
      <c r="R223" s="46"/>
      <c r="S223" s="46"/>
      <c r="T223" s="94"/>
      <c r="AT223" s="23" t="s">
        <v>153</v>
      </c>
      <c r="AU223" s="23" t="s">
        <v>82</v>
      </c>
    </row>
    <row r="224" s="12" customFormat="1">
      <c r="B224" s="245"/>
      <c r="C224" s="246"/>
      <c r="D224" s="232" t="s">
        <v>155</v>
      </c>
      <c r="E224" s="247" t="s">
        <v>21</v>
      </c>
      <c r="F224" s="248" t="s">
        <v>873</v>
      </c>
      <c r="G224" s="246"/>
      <c r="H224" s="249">
        <v>177.72999999999999</v>
      </c>
      <c r="I224" s="250"/>
      <c r="J224" s="246"/>
      <c r="K224" s="246"/>
      <c r="L224" s="251"/>
      <c r="M224" s="252"/>
      <c r="N224" s="253"/>
      <c r="O224" s="253"/>
      <c r="P224" s="253"/>
      <c r="Q224" s="253"/>
      <c r="R224" s="253"/>
      <c r="S224" s="253"/>
      <c r="T224" s="254"/>
      <c r="AT224" s="255" t="s">
        <v>155</v>
      </c>
      <c r="AU224" s="255" t="s">
        <v>82</v>
      </c>
      <c r="AV224" s="12" t="s">
        <v>82</v>
      </c>
      <c r="AW224" s="12" t="s">
        <v>35</v>
      </c>
      <c r="AX224" s="12" t="s">
        <v>80</v>
      </c>
      <c r="AY224" s="255" t="s">
        <v>143</v>
      </c>
    </row>
    <row r="225" s="1" customFormat="1" ht="76.5" customHeight="1">
      <c r="B225" s="45"/>
      <c r="C225" s="220" t="s">
        <v>309</v>
      </c>
      <c r="D225" s="220" t="s">
        <v>146</v>
      </c>
      <c r="E225" s="221" t="s">
        <v>274</v>
      </c>
      <c r="F225" s="222" t="s">
        <v>275</v>
      </c>
      <c r="G225" s="223" t="s">
        <v>162</v>
      </c>
      <c r="H225" s="224">
        <v>177.72999999999999</v>
      </c>
      <c r="I225" s="225"/>
      <c r="J225" s="226">
        <f>ROUND(I225*H225,2)</f>
        <v>0</v>
      </c>
      <c r="K225" s="222" t="s">
        <v>150</v>
      </c>
      <c r="L225" s="71"/>
      <c r="M225" s="227" t="s">
        <v>21</v>
      </c>
      <c r="N225" s="228" t="s">
        <v>43</v>
      </c>
      <c r="O225" s="46"/>
      <c r="P225" s="229">
        <f>O225*H225</f>
        <v>0</v>
      </c>
      <c r="Q225" s="229">
        <v>4.0000000000000003E-05</v>
      </c>
      <c r="R225" s="229">
        <f>Q225*H225</f>
        <v>0.0071092000000000004</v>
      </c>
      <c r="S225" s="229">
        <v>0</v>
      </c>
      <c r="T225" s="230">
        <f>S225*H225</f>
        <v>0</v>
      </c>
      <c r="AR225" s="23" t="s">
        <v>151</v>
      </c>
      <c r="AT225" s="23" t="s">
        <v>146</v>
      </c>
      <c r="AU225" s="23" t="s">
        <v>82</v>
      </c>
      <c r="AY225" s="23" t="s">
        <v>143</v>
      </c>
      <c r="BE225" s="231">
        <f>IF(N225="základní",J225,0)</f>
        <v>0</v>
      </c>
      <c r="BF225" s="231">
        <f>IF(N225="snížená",J225,0)</f>
        <v>0</v>
      </c>
      <c r="BG225" s="231">
        <f>IF(N225="zákl. přenesená",J225,0)</f>
        <v>0</v>
      </c>
      <c r="BH225" s="231">
        <f>IF(N225="sníž. přenesená",J225,0)</f>
        <v>0</v>
      </c>
      <c r="BI225" s="231">
        <f>IF(N225="nulová",J225,0)</f>
        <v>0</v>
      </c>
      <c r="BJ225" s="23" t="s">
        <v>80</v>
      </c>
      <c r="BK225" s="231">
        <f>ROUND(I225*H225,2)</f>
        <v>0</v>
      </c>
      <c r="BL225" s="23" t="s">
        <v>151</v>
      </c>
      <c r="BM225" s="23" t="s">
        <v>276</v>
      </c>
    </row>
    <row r="226" s="1" customFormat="1">
      <c r="B226" s="45"/>
      <c r="C226" s="73"/>
      <c r="D226" s="232" t="s">
        <v>153</v>
      </c>
      <c r="E226" s="73"/>
      <c r="F226" s="233" t="s">
        <v>277</v>
      </c>
      <c r="G226" s="73"/>
      <c r="H226" s="73"/>
      <c r="I226" s="190"/>
      <c r="J226" s="73"/>
      <c r="K226" s="73"/>
      <c r="L226" s="71"/>
      <c r="M226" s="234"/>
      <c r="N226" s="46"/>
      <c r="O226" s="46"/>
      <c r="P226" s="46"/>
      <c r="Q226" s="46"/>
      <c r="R226" s="46"/>
      <c r="S226" s="46"/>
      <c r="T226" s="94"/>
      <c r="AT226" s="23" t="s">
        <v>153</v>
      </c>
      <c r="AU226" s="23" t="s">
        <v>82</v>
      </c>
    </row>
    <row r="227" s="12" customFormat="1">
      <c r="B227" s="245"/>
      <c r="C227" s="246"/>
      <c r="D227" s="232" t="s">
        <v>155</v>
      </c>
      <c r="E227" s="247" t="s">
        <v>21</v>
      </c>
      <c r="F227" s="248" t="s">
        <v>873</v>
      </c>
      <c r="G227" s="246"/>
      <c r="H227" s="249">
        <v>177.72999999999999</v>
      </c>
      <c r="I227" s="250"/>
      <c r="J227" s="246"/>
      <c r="K227" s="246"/>
      <c r="L227" s="251"/>
      <c r="M227" s="252"/>
      <c r="N227" s="253"/>
      <c r="O227" s="253"/>
      <c r="P227" s="253"/>
      <c r="Q227" s="253"/>
      <c r="R227" s="253"/>
      <c r="S227" s="253"/>
      <c r="T227" s="254"/>
      <c r="AT227" s="255" t="s">
        <v>155</v>
      </c>
      <c r="AU227" s="255" t="s">
        <v>82</v>
      </c>
      <c r="AV227" s="12" t="s">
        <v>82</v>
      </c>
      <c r="AW227" s="12" t="s">
        <v>35</v>
      </c>
      <c r="AX227" s="12" t="s">
        <v>80</v>
      </c>
      <c r="AY227" s="255" t="s">
        <v>143</v>
      </c>
    </row>
    <row r="228" s="1" customFormat="1" ht="25.5" customHeight="1">
      <c r="B228" s="45"/>
      <c r="C228" s="220" t="s">
        <v>314</v>
      </c>
      <c r="D228" s="220" t="s">
        <v>146</v>
      </c>
      <c r="E228" s="221" t="s">
        <v>279</v>
      </c>
      <c r="F228" s="222" t="s">
        <v>280</v>
      </c>
      <c r="G228" s="223" t="s">
        <v>162</v>
      </c>
      <c r="H228" s="224">
        <v>6.9649999999999999</v>
      </c>
      <c r="I228" s="225"/>
      <c r="J228" s="226">
        <f>ROUND(I228*H228,2)</f>
        <v>0</v>
      </c>
      <c r="K228" s="222" t="s">
        <v>150</v>
      </c>
      <c r="L228" s="71"/>
      <c r="M228" s="227" t="s">
        <v>21</v>
      </c>
      <c r="N228" s="228" t="s">
        <v>43</v>
      </c>
      <c r="O228" s="46"/>
      <c r="P228" s="229">
        <f>O228*H228</f>
        <v>0</v>
      </c>
      <c r="Q228" s="229">
        <v>0</v>
      </c>
      <c r="R228" s="229">
        <f>Q228*H228</f>
        <v>0</v>
      </c>
      <c r="S228" s="229">
        <v>0.13100000000000001</v>
      </c>
      <c r="T228" s="230">
        <f>S228*H228</f>
        <v>0.91241499999999998</v>
      </c>
      <c r="AR228" s="23" t="s">
        <v>151</v>
      </c>
      <c r="AT228" s="23" t="s">
        <v>146</v>
      </c>
      <c r="AU228" s="23" t="s">
        <v>82</v>
      </c>
      <c r="AY228" s="23" t="s">
        <v>143</v>
      </c>
      <c r="BE228" s="231">
        <f>IF(N228="základní",J228,0)</f>
        <v>0</v>
      </c>
      <c r="BF228" s="231">
        <f>IF(N228="snížená",J228,0)</f>
        <v>0</v>
      </c>
      <c r="BG228" s="231">
        <f>IF(N228="zákl. přenesená",J228,0)</f>
        <v>0</v>
      </c>
      <c r="BH228" s="231">
        <f>IF(N228="sníž. přenesená",J228,0)</f>
        <v>0</v>
      </c>
      <c r="BI228" s="231">
        <f>IF(N228="nulová",J228,0)</f>
        <v>0</v>
      </c>
      <c r="BJ228" s="23" t="s">
        <v>80</v>
      </c>
      <c r="BK228" s="231">
        <f>ROUND(I228*H228,2)</f>
        <v>0</v>
      </c>
      <c r="BL228" s="23" t="s">
        <v>151</v>
      </c>
      <c r="BM228" s="23" t="s">
        <v>281</v>
      </c>
    </row>
    <row r="229" s="11" customFormat="1">
      <c r="B229" s="235"/>
      <c r="C229" s="236"/>
      <c r="D229" s="232" t="s">
        <v>155</v>
      </c>
      <c r="E229" s="237" t="s">
        <v>21</v>
      </c>
      <c r="F229" s="238" t="s">
        <v>282</v>
      </c>
      <c r="G229" s="236"/>
      <c r="H229" s="237" t="s">
        <v>21</v>
      </c>
      <c r="I229" s="239"/>
      <c r="J229" s="236"/>
      <c r="K229" s="236"/>
      <c r="L229" s="240"/>
      <c r="M229" s="241"/>
      <c r="N229" s="242"/>
      <c r="O229" s="242"/>
      <c r="P229" s="242"/>
      <c r="Q229" s="242"/>
      <c r="R229" s="242"/>
      <c r="S229" s="242"/>
      <c r="T229" s="243"/>
      <c r="AT229" s="244" t="s">
        <v>155</v>
      </c>
      <c r="AU229" s="244" t="s">
        <v>82</v>
      </c>
      <c r="AV229" s="11" t="s">
        <v>80</v>
      </c>
      <c r="AW229" s="11" t="s">
        <v>35</v>
      </c>
      <c r="AX229" s="11" t="s">
        <v>72</v>
      </c>
      <c r="AY229" s="244" t="s">
        <v>143</v>
      </c>
    </row>
    <row r="230" s="12" customFormat="1">
      <c r="B230" s="245"/>
      <c r="C230" s="246"/>
      <c r="D230" s="232" t="s">
        <v>155</v>
      </c>
      <c r="E230" s="247" t="s">
        <v>21</v>
      </c>
      <c r="F230" s="248" t="s">
        <v>874</v>
      </c>
      <c r="G230" s="246"/>
      <c r="H230" s="249">
        <v>1.8200000000000001</v>
      </c>
      <c r="I230" s="250"/>
      <c r="J230" s="246"/>
      <c r="K230" s="246"/>
      <c r="L230" s="251"/>
      <c r="M230" s="252"/>
      <c r="N230" s="253"/>
      <c r="O230" s="253"/>
      <c r="P230" s="253"/>
      <c r="Q230" s="253"/>
      <c r="R230" s="253"/>
      <c r="S230" s="253"/>
      <c r="T230" s="254"/>
      <c r="AT230" s="255" t="s">
        <v>155</v>
      </c>
      <c r="AU230" s="255" t="s">
        <v>82</v>
      </c>
      <c r="AV230" s="12" t="s">
        <v>82</v>
      </c>
      <c r="AW230" s="12" t="s">
        <v>35</v>
      </c>
      <c r="AX230" s="12" t="s">
        <v>72</v>
      </c>
      <c r="AY230" s="255" t="s">
        <v>143</v>
      </c>
    </row>
    <row r="231" s="12" customFormat="1">
      <c r="B231" s="245"/>
      <c r="C231" s="246"/>
      <c r="D231" s="232" t="s">
        <v>155</v>
      </c>
      <c r="E231" s="247" t="s">
        <v>21</v>
      </c>
      <c r="F231" s="248" t="s">
        <v>875</v>
      </c>
      <c r="G231" s="246"/>
      <c r="H231" s="249">
        <v>4.165</v>
      </c>
      <c r="I231" s="250"/>
      <c r="J231" s="246"/>
      <c r="K231" s="246"/>
      <c r="L231" s="251"/>
      <c r="M231" s="252"/>
      <c r="N231" s="253"/>
      <c r="O231" s="253"/>
      <c r="P231" s="253"/>
      <c r="Q231" s="253"/>
      <c r="R231" s="253"/>
      <c r="S231" s="253"/>
      <c r="T231" s="254"/>
      <c r="AT231" s="255" t="s">
        <v>155</v>
      </c>
      <c r="AU231" s="255" t="s">
        <v>82</v>
      </c>
      <c r="AV231" s="12" t="s">
        <v>82</v>
      </c>
      <c r="AW231" s="12" t="s">
        <v>35</v>
      </c>
      <c r="AX231" s="12" t="s">
        <v>72</v>
      </c>
      <c r="AY231" s="255" t="s">
        <v>143</v>
      </c>
    </row>
    <row r="232" s="12" customFormat="1">
      <c r="B232" s="245"/>
      <c r="C232" s="246"/>
      <c r="D232" s="232" t="s">
        <v>155</v>
      </c>
      <c r="E232" s="247" t="s">
        <v>21</v>
      </c>
      <c r="F232" s="248" t="s">
        <v>876</v>
      </c>
      <c r="G232" s="246"/>
      <c r="H232" s="249">
        <v>0.47999999999999998</v>
      </c>
      <c r="I232" s="250"/>
      <c r="J232" s="246"/>
      <c r="K232" s="246"/>
      <c r="L232" s="251"/>
      <c r="M232" s="252"/>
      <c r="N232" s="253"/>
      <c r="O232" s="253"/>
      <c r="P232" s="253"/>
      <c r="Q232" s="253"/>
      <c r="R232" s="253"/>
      <c r="S232" s="253"/>
      <c r="T232" s="254"/>
      <c r="AT232" s="255" t="s">
        <v>155</v>
      </c>
      <c r="AU232" s="255" t="s">
        <v>82</v>
      </c>
      <c r="AV232" s="12" t="s">
        <v>82</v>
      </c>
      <c r="AW232" s="12" t="s">
        <v>35</v>
      </c>
      <c r="AX232" s="12" t="s">
        <v>72</v>
      </c>
      <c r="AY232" s="255" t="s">
        <v>143</v>
      </c>
    </row>
    <row r="233" s="12" customFormat="1">
      <c r="B233" s="245"/>
      <c r="C233" s="246"/>
      <c r="D233" s="232" t="s">
        <v>155</v>
      </c>
      <c r="E233" s="247" t="s">
        <v>21</v>
      </c>
      <c r="F233" s="248" t="s">
        <v>877</v>
      </c>
      <c r="G233" s="246"/>
      <c r="H233" s="249">
        <v>0.20000000000000001</v>
      </c>
      <c r="I233" s="250"/>
      <c r="J233" s="246"/>
      <c r="K233" s="246"/>
      <c r="L233" s="251"/>
      <c r="M233" s="252"/>
      <c r="N233" s="253"/>
      <c r="O233" s="253"/>
      <c r="P233" s="253"/>
      <c r="Q233" s="253"/>
      <c r="R233" s="253"/>
      <c r="S233" s="253"/>
      <c r="T233" s="254"/>
      <c r="AT233" s="255" t="s">
        <v>155</v>
      </c>
      <c r="AU233" s="255" t="s">
        <v>82</v>
      </c>
      <c r="AV233" s="12" t="s">
        <v>82</v>
      </c>
      <c r="AW233" s="12" t="s">
        <v>35</v>
      </c>
      <c r="AX233" s="12" t="s">
        <v>72</v>
      </c>
      <c r="AY233" s="255" t="s">
        <v>143</v>
      </c>
    </row>
    <row r="234" s="12" customFormat="1">
      <c r="B234" s="245"/>
      <c r="C234" s="246"/>
      <c r="D234" s="232" t="s">
        <v>155</v>
      </c>
      <c r="E234" s="247" t="s">
        <v>21</v>
      </c>
      <c r="F234" s="248" t="s">
        <v>878</v>
      </c>
      <c r="G234" s="246"/>
      <c r="H234" s="249">
        <v>0.29999999999999999</v>
      </c>
      <c r="I234" s="250"/>
      <c r="J234" s="246"/>
      <c r="K234" s="246"/>
      <c r="L234" s="251"/>
      <c r="M234" s="252"/>
      <c r="N234" s="253"/>
      <c r="O234" s="253"/>
      <c r="P234" s="253"/>
      <c r="Q234" s="253"/>
      <c r="R234" s="253"/>
      <c r="S234" s="253"/>
      <c r="T234" s="254"/>
      <c r="AT234" s="255" t="s">
        <v>155</v>
      </c>
      <c r="AU234" s="255" t="s">
        <v>82</v>
      </c>
      <c r="AV234" s="12" t="s">
        <v>82</v>
      </c>
      <c r="AW234" s="12" t="s">
        <v>35</v>
      </c>
      <c r="AX234" s="12" t="s">
        <v>72</v>
      </c>
      <c r="AY234" s="255" t="s">
        <v>143</v>
      </c>
    </row>
    <row r="235" s="13" customFormat="1">
      <c r="B235" s="256"/>
      <c r="C235" s="257"/>
      <c r="D235" s="232" t="s">
        <v>155</v>
      </c>
      <c r="E235" s="258" t="s">
        <v>21</v>
      </c>
      <c r="F235" s="259" t="s">
        <v>167</v>
      </c>
      <c r="G235" s="257"/>
      <c r="H235" s="260">
        <v>6.9649999999999999</v>
      </c>
      <c r="I235" s="261"/>
      <c r="J235" s="257"/>
      <c r="K235" s="257"/>
      <c r="L235" s="262"/>
      <c r="M235" s="263"/>
      <c r="N235" s="264"/>
      <c r="O235" s="264"/>
      <c r="P235" s="264"/>
      <c r="Q235" s="264"/>
      <c r="R235" s="264"/>
      <c r="S235" s="264"/>
      <c r="T235" s="265"/>
      <c r="AT235" s="266" t="s">
        <v>155</v>
      </c>
      <c r="AU235" s="266" t="s">
        <v>82</v>
      </c>
      <c r="AV235" s="13" t="s">
        <v>151</v>
      </c>
      <c r="AW235" s="13" t="s">
        <v>35</v>
      </c>
      <c r="AX235" s="13" t="s">
        <v>80</v>
      </c>
      <c r="AY235" s="266" t="s">
        <v>143</v>
      </c>
    </row>
    <row r="236" s="1" customFormat="1" ht="16.5" customHeight="1">
      <c r="B236" s="45"/>
      <c r="C236" s="220" t="s">
        <v>322</v>
      </c>
      <c r="D236" s="220" t="s">
        <v>146</v>
      </c>
      <c r="E236" s="221" t="s">
        <v>304</v>
      </c>
      <c r="F236" s="222" t="s">
        <v>305</v>
      </c>
      <c r="G236" s="223" t="s">
        <v>162</v>
      </c>
      <c r="H236" s="224">
        <v>77.739999999999995</v>
      </c>
      <c r="I236" s="225"/>
      <c r="J236" s="226">
        <f>ROUND(I236*H236,2)</f>
        <v>0</v>
      </c>
      <c r="K236" s="222" t="s">
        <v>150</v>
      </c>
      <c r="L236" s="71"/>
      <c r="M236" s="227" t="s">
        <v>21</v>
      </c>
      <c r="N236" s="228" t="s">
        <v>43</v>
      </c>
      <c r="O236" s="46"/>
      <c r="P236" s="229">
        <f>O236*H236</f>
        <v>0</v>
      </c>
      <c r="Q236" s="229">
        <v>0</v>
      </c>
      <c r="R236" s="229">
        <f>Q236*H236</f>
        <v>0</v>
      </c>
      <c r="S236" s="229">
        <v>0</v>
      </c>
      <c r="T236" s="230">
        <f>S236*H236</f>
        <v>0</v>
      </c>
      <c r="AR236" s="23" t="s">
        <v>151</v>
      </c>
      <c r="AT236" s="23" t="s">
        <v>146</v>
      </c>
      <c r="AU236" s="23" t="s">
        <v>82</v>
      </c>
      <c r="AY236" s="23" t="s">
        <v>143</v>
      </c>
      <c r="BE236" s="231">
        <f>IF(N236="základní",J236,0)</f>
        <v>0</v>
      </c>
      <c r="BF236" s="231">
        <f>IF(N236="snížená",J236,0)</f>
        <v>0</v>
      </c>
      <c r="BG236" s="231">
        <f>IF(N236="zákl. přenesená",J236,0)</f>
        <v>0</v>
      </c>
      <c r="BH236" s="231">
        <f>IF(N236="sníž. přenesená",J236,0)</f>
        <v>0</v>
      </c>
      <c r="BI236" s="231">
        <f>IF(N236="nulová",J236,0)</f>
        <v>0</v>
      </c>
      <c r="BJ236" s="23" t="s">
        <v>80</v>
      </c>
      <c r="BK236" s="231">
        <f>ROUND(I236*H236,2)</f>
        <v>0</v>
      </c>
      <c r="BL236" s="23" t="s">
        <v>151</v>
      </c>
      <c r="BM236" s="23" t="s">
        <v>306</v>
      </c>
    </row>
    <row r="237" s="1" customFormat="1">
      <c r="B237" s="45"/>
      <c r="C237" s="73"/>
      <c r="D237" s="232" t="s">
        <v>153</v>
      </c>
      <c r="E237" s="73"/>
      <c r="F237" s="233" t="s">
        <v>307</v>
      </c>
      <c r="G237" s="73"/>
      <c r="H237" s="73"/>
      <c r="I237" s="190"/>
      <c r="J237" s="73"/>
      <c r="K237" s="73"/>
      <c r="L237" s="71"/>
      <c r="M237" s="234"/>
      <c r="N237" s="46"/>
      <c r="O237" s="46"/>
      <c r="P237" s="46"/>
      <c r="Q237" s="46"/>
      <c r="R237" s="46"/>
      <c r="S237" s="46"/>
      <c r="T237" s="94"/>
      <c r="AT237" s="23" t="s">
        <v>153</v>
      </c>
      <c r="AU237" s="23" t="s">
        <v>82</v>
      </c>
    </row>
    <row r="238" s="11" customFormat="1">
      <c r="B238" s="235"/>
      <c r="C238" s="236"/>
      <c r="D238" s="232" t="s">
        <v>155</v>
      </c>
      <c r="E238" s="237" t="s">
        <v>21</v>
      </c>
      <c r="F238" s="238" t="s">
        <v>216</v>
      </c>
      <c r="G238" s="236"/>
      <c r="H238" s="237" t="s">
        <v>21</v>
      </c>
      <c r="I238" s="239"/>
      <c r="J238" s="236"/>
      <c r="K238" s="236"/>
      <c r="L238" s="240"/>
      <c r="M238" s="241"/>
      <c r="N238" s="242"/>
      <c r="O238" s="242"/>
      <c r="P238" s="242"/>
      <c r="Q238" s="242"/>
      <c r="R238" s="242"/>
      <c r="S238" s="242"/>
      <c r="T238" s="243"/>
      <c r="AT238" s="244" t="s">
        <v>155</v>
      </c>
      <c r="AU238" s="244" t="s">
        <v>82</v>
      </c>
      <c r="AV238" s="11" t="s">
        <v>80</v>
      </c>
      <c r="AW238" s="11" t="s">
        <v>35</v>
      </c>
      <c r="AX238" s="11" t="s">
        <v>72</v>
      </c>
      <c r="AY238" s="244" t="s">
        <v>143</v>
      </c>
    </row>
    <row r="239" s="12" customFormat="1">
      <c r="B239" s="245"/>
      <c r="C239" s="246"/>
      <c r="D239" s="232" t="s">
        <v>155</v>
      </c>
      <c r="E239" s="247" t="s">
        <v>21</v>
      </c>
      <c r="F239" s="248" t="s">
        <v>879</v>
      </c>
      <c r="G239" s="246"/>
      <c r="H239" s="249">
        <v>77.739999999999995</v>
      </c>
      <c r="I239" s="250"/>
      <c r="J239" s="246"/>
      <c r="K239" s="246"/>
      <c r="L239" s="251"/>
      <c r="M239" s="252"/>
      <c r="N239" s="253"/>
      <c r="O239" s="253"/>
      <c r="P239" s="253"/>
      <c r="Q239" s="253"/>
      <c r="R239" s="253"/>
      <c r="S239" s="253"/>
      <c r="T239" s="254"/>
      <c r="AT239" s="255" t="s">
        <v>155</v>
      </c>
      <c r="AU239" s="255" t="s">
        <v>82</v>
      </c>
      <c r="AV239" s="12" t="s">
        <v>82</v>
      </c>
      <c r="AW239" s="12" t="s">
        <v>35</v>
      </c>
      <c r="AX239" s="12" t="s">
        <v>80</v>
      </c>
      <c r="AY239" s="255" t="s">
        <v>143</v>
      </c>
    </row>
    <row r="240" s="1" customFormat="1" ht="25.5" customHeight="1">
      <c r="B240" s="45"/>
      <c r="C240" s="220" t="s">
        <v>329</v>
      </c>
      <c r="D240" s="220" t="s">
        <v>146</v>
      </c>
      <c r="E240" s="221" t="s">
        <v>310</v>
      </c>
      <c r="F240" s="222" t="s">
        <v>311</v>
      </c>
      <c r="G240" s="223" t="s">
        <v>162</v>
      </c>
      <c r="H240" s="224">
        <v>544.17999999999995</v>
      </c>
      <c r="I240" s="225"/>
      <c r="J240" s="226">
        <f>ROUND(I240*H240,2)</f>
        <v>0</v>
      </c>
      <c r="K240" s="222" t="s">
        <v>150</v>
      </c>
      <c r="L240" s="71"/>
      <c r="M240" s="227" t="s">
        <v>21</v>
      </c>
      <c r="N240" s="228" t="s">
        <v>43</v>
      </c>
      <c r="O240" s="46"/>
      <c r="P240" s="229">
        <f>O240*H240</f>
        <v>0</v>
      </c>
      <c r="Q240" s="229">
        <v>0</v>
      </c>
      <c r="R240" s="229">
        <f>Q240*H240</f>
        <v>0</v>
      </c>
      <c r="S240" s="229">
        <v>0</v>
      </c>
      <c r="T240" s="230">
        <f>S240*H240</f>
        <v>0</v>
      </c>
      <c r="AR240" s="23" t="s">
        <v>151</v>
      </c>
      <c r="AT240" s="23" t="s">
        <v>146</v>
      </c>
      <c r="AU240" s="23" t="s">
        <v>82</v>
      </c>
      <c r="AY240" s="23" t="s">
        <v>143</v>
      </c>
      <c r="BE240" s="231">
        <f>IF(N240="základní",J240,0)</f>
        <v>0</v>
      </c>
      <c r="BF240" s="231">
        <f>IF(N240="snížená",J240,0)</f>
        <v>0</v>
      </c>
      <c r="BG240" s="231">
        <f>IF(N240="zákl. přenesená",J240,0)</f>
        <v>0</v>
      </c>
      <c r="BH240" s="231">
        <f>IF(N240="sníž. přenesená",J240,0)</f>
        <v>0</v>
      </c>
      <c r="BI240" s="231">
        <f>IF(N240="nulová",J240,0)</f>
        <v>0</v>
      </c>
      <c r="BJ240" s="23" t="s">
        <v>80</v>
      </c>
      <c r="BK240" s="231">
        <f>ROUND(I240*H240,2)</f>
        <v>0</v>
      </c>
      <c r="BL240" s="23" t="s">
        <v>151</v>
      </c>
      <c r="BM240" s="23" t="s">
        <v>312</v>
      </c>
    </row>
    <row r="241" s="1" customFormat="1">
      <c r="B241" s="45"/>
      <c r="C241" s="73"/>
      <c r="D241" s="232" t="s">
        <v>153</v>
      </c>
      <c r="E241" s="73"/>
      <c r="F241" s="233" t="s">
        <v>307</v>
      </c>
      <c r="G241" s="73"/>
      <c r="H241" s="73"/>
      <c r="I241" s="190"/>
      <c r="J241" s="73"/>
      <c r="K241" s="73"/>
      <c r="L241" s="71"/>
      <c r="M241" s="234"/>
      <c r="N241" s="46"/>
      <c r="O241" s="46"/>
      <c r="P241" s="46"/>
      <c r="Q241" s="46"/>
      <c r="R241" s="46"/>
      <c r="S241" s="46"/>
      <c r="T241" s="94"/>
      <c r="AT241" s="23" t="s">
        <v>153</v>
      </c>
      <c r="AU241" s="23" t="s">
        <v>82</v>
      </c>
    </row>
    <row r="242" s="11" customFormat="1">
      <c r="B242" s="235"/>
      <c r="C242" s="236"/>
      <c r="D242" s="232" t="s">
        <v>155</v>
      </c>
      <c r="E242" s="237" t="s">
        <v>21</v>
      </c>
      <c r="F242" s="238" t="s">
        <v>216</v>
      </c>
      <c r="G242" s="236"/>
      <c r="H242" s="237" t="s">
        <v>21</v>
      </c>
      <c r="I242" s="239"/>
      <c r="J242" s="236"/>
      <c r="K242" s="236"/>
      <c r="L242" s="240"/>
      <c r="M242" s="241"/>
      <c r="N242" s="242"/>
      <c r="O242" s="242"/>
      <c r="P242" s="242"/>
      <c r="Q242" s="242"/>
      <c r="R242" s="242"/>
      <c r="S242" s="242"/>
      <c r="T242" s="243"/>
      <c r="AT242" s="244" t="s">
        <v>155</v>
      </c>
      <c r="AU242" s="244" t="s">
        <v>82</v>
      </c>
      <c r="AV242" s="11" t="s">
        <v>80</v>
      </c>
      <c r="AW242" s="11" t="s">
        <v>35</v>
      </c>
      <c r="AX242" s="11" t="s">
        <v>72</v>
      </c>
      <c r="AY242" s="244" t="s">
        <v>143</v>
      </c>
    </row>
    <row r="243" s="12" customFormat="1">
      <c r="B243" s="245"/>
      <c r="C243" s="246"/>
      <c r="D243" s="232" t="s">
        <v>155</v>
      </c>
      <c r="E243" s="247" t="s">
        <v>21</v>
      </c>
      <c r="F243" s="248" t="s">
        <v>879</v>
      </c>
      <c r="G243" s="246"/>
      <c r="H243" s="249">
        <v>77.739999999999995</v>
      </c>
      <c r="I243" s="250"/>
      <c r="J243" s="246"/>
      <c r="K243" s="246"/>
      <c r="L243" s="251"/>
      <c r="M243" s="252"/>
      <c r="N243" s="253"/>
      <c r="O243" s="253"/>
      <c r="P243" s="253"/>
      <c r="Q243" s="253"/>
      <c r="R243" s="253"/>
      <c r="S243" s="253"/>
      <c r="T243" s="254"/>
      <c r="AT243" s="255" t="s">
        <v>155</v>
      </c>
      <c r="AU243" s="255" t="s">
        <v>82</v>
      </c>
      <c r="AV243" s="12" t="s">
        <v>82</v>
      </c>
      <c r="AW243" s="12" t="s">
        <v>35</v>
      </c>
      <c r="AX243" s="12" t="s">
        <v>80</v>
      </c>
      <c r="AY243" s="255" t="s">
        <v>143</v>
      </c>
    </row>
    <row r="244" s="12" customFormat="1">
      <c r="B244" s="245"/>
      <c r="C244" s="246"/>
      <c r="D244" s="232" t="s">
        <v>155</v>
      </c>
      <c r="E244" s="246"/>
      <c r="F244" s="248" t="s">
        <v>880</v>
      </c>
      <c r="G244" s="246"/>
      <c r="H244" s="249">
        <v>544.17999999999995</v>
      </c>
      <c r="I244" s="250"/>
      <c r="J244" s="246"/>
      <c r="K244" s="246"/>
      <c r="L244" s="251"/>
      <c r="M244" s="252"/>
      <c r="N244" s="253"/>
      <c r="O244" s="253"/>
      <c r="P244" s="253"/>
      <c r="Q244" s="253"/>
      <c r="R244" s="253"/>
      <c r="S244" s="253"/>
      <c r="T244" s="254"/>
      <c r="AT244" s="255" t="s">
        <v>155</v>
      </c>
      <c r="AU244" s="255" t="s">
        <v>82</v>
      </c>
      <c r="AV244" s="12" t="s">
        <v>82</v>
      </c>
      <c r="AW244" s="12" t="s">
        <v>6</v>
      </c>
      <c r="AX244" s="12" t="s">
        <v>80</v>
      </c>
      <c r="AY244" s="255" t="s">
        <v>143</v>
      </c>
    </row>
    <row r="245" s="1" customFormat="1" ht="38.25" customHeight="1">
      <c r="B245" s="45"/>
      <c r="C245" s="220" t="s">
        <v>338</v>
      </c>
      <c r="D245" s="220" t="s">
        <v>146</v>
      </c>
      <c r="E245" s="221" t="s">
        <v>315</v>
      </c>
      <c r="F245" s="222" t="s">
        <v>316</v>
      </c>
      <c r="G245" s="223" t="s">
        <v>162</v>
      </c>
      <c r="H245" s="224">
        <v>77.739999999999995</v>
      </c>
      <c r="I245" s="225"/>
      <c r="J245" s="226">
        <f>ROUND(I245*H245,2)</f>
        <v>0</v>
      </c>
      <c r="K245" s="222" t="s">
        <v>150</v>
      </c>
      <c r="L245" s="71"/>
      <c r="M245" s="227" t="s">
        <v>21</v>
      </c>
      <c r="N245" s="228" t="s">
        <v>43</v>
      </c>
      <c r="O245" s="46"/>
      <c r="P245" s="229">
        <f>O245*H245</f>
        <v>0</v>
      </c>
      <c r="Q245" s="229">
        <v>0</v>
      </c>
      <c r="R245" s="229">
        <f>Q245*H245</f>
        <v>0</v>
      </c>
      <c r="S245" s="229">
        <v>0.014</v>
      </c>
      <c r="T245" s="230">
        <f>S245*H245</f>
        <v>1.08836</v>
      </c>
      <c r="AR245" s="23" t="s">
        <v>151</v>
      </c>
      <c r="AT245" s="23" t="s">
        <v>146</v>
      </c>
      <c r="AU245" s="23" t="s">
        <v>82</v>
      </c>
      <c r="AY245" s="23" t="s">
        <v>143</v>
      </c>
      <c r="BE245" s="231">
        <f>IF(N245="základní",J245,0)</f>
        <v>0</v>
      </c>
      <c r="BF245" s="231">
        <f>IF(N245="snížená",J245,0)</f>
        <v>0</v>
      </c>
      <c r="BG245" s="231">
        <f>IF(N245="zákl. přenesená",J245,0)</f>
        <v>0</v>
      </c>
      <c r="BH245" s="231">
        <f>IF(N245="sníž. přenesená",J245,0)</f>
        <v>0</v>
      </c>
      <c r="BI245" s="231">
        <f>IF(N245="nulová",J245,0)</f>
        <v>0</v>
      </c>
      <c r="BJ245" s="23" t="s">
        <v>80</v>
      </c>
      <c r="BK245" s="231">
        <f>ROUND(I245*H245,2)</f>
        <v>0</v>
      </c>
      <c r="BL245" s="23" t="s">
        <v>151</v>
      </c>
      <c r="BM245" s="23" t="s">
        <v>317</v>
      </c>
    </row>
    <row r="246" s="1" customFormat="1">
      <c r="B246" s="45"/>
      <c r="C246" s="73"/>
      <c r="D246" s="232" t="s">
        <v>153</v>
      </c>
      <c r="E246" s="73"/>
      <c r="F246" s="233" t="s">
        <v>318</v>
      </c>
      <c r="G246" s="73"/>
      <c r="H246" s="73"/>
      <c r="I246" s="190"/>
      <c r="J246" s="73"/>
      <c r="K246" s="73"/>
      <c r="L246" s="71"/>
      <c r="M246" s="234"/>
      <c r="N246" s="46"/>
      <c r="O246" s="46"/>
      <c r="P246" s="46"/>
      <c r="Q246" s="46"/>
      <c r="R246" s="46"/>
      <c r="S246" s="46"/>
      <c r="T246" s="94"/>
      <c r="AT246" s="23" t="s">
        <v>153</v>
      </c>
      <c r="AU246" s="23" t="s">
        <v>82</v>
      </c>
    </row>
    <row r="247" s="11" customFormat="1">
      <c r="B247" s="235"/>
      <c r="C247" s="236"/>
      <c r="D247" s="232" t="s">
        <v>155</v>
      </c>
      <c r="E247" s="237" t="s">
        <v>21</v>
      </c>
      <c r="F247" s="238" t="s">
        <v>319</v>
      </c>
      <c r="G247" s="236"/>
      <c r="H247" s="237" t="s">
        <v>21</v>
      </c>
      <c r="I247" s="239"/>
      <c r="J247" s="236"/>
      <c r="K247" s="236"/>
      <c r="L247" s="240"/>
      <c r="M247" s="241"/>
      <c r="N247" s="242"/>
      <c r="O247" s="242"/>
      <c r="P247" s="242"/>
      <c r="Q247" s="242"/>
      <c r="R247" s="242"/>
      <c r="S247" s="242"/>
      <c r="T247" s="243"/>
      <c r="AT247" s="244" t="s">
        <v>155</v>
      </c>
      <c r="AU247" s="244" t="s">
        <v>82</v>
      </c>
      <c r="AV247" s="11" t="s">
        <v>80</v>
      </c>
      <c r="AW247" s="11" t="s">
        <v>35</v>
      </c>
      <c r="AX247" s="11" t="s">
        <v>72</v>
      </c>
      <c r="AY247" s="244" t="s">
        <v>143</v>
      </c>
    </row>
    <row r="248" s="12" customFormat="1">
      <c r="B248" s="245"/>
      <c r="C248" s="246"/>
      <c r="D248" s="232" t="s">
        <v>155</v>
      </c>
      <c r="E248" s="247" t="s">
        <v>21</v>
      </c>
      <c r="F248" s="248" t="s">
        <v>879</v>
      </c>
      <c r="G248" s="246"/>
      <c r="H248" s="249">
        <v>77.739999999999995</v>
      </c>
      <c r="I248" s="250"/>
      <c r="J248" s="246"/>
      <c r="K248" s="246"/>
      <c r="L248" s="251"/>
      <c r="M248" s="252"/>
      <c r="N248" s="253"/>
      <c r="O248" s="253"/>
      <c r="P248" s="253"/>
      <c r="Q248" s="253"/>
      <c r="R248" s="253"/>
      <c r="S248" s="253"/>
      <c r="T248" s="254"/>
      <c r="AT248" s="255" t="s">
        <v>155</v>
      </c>
      <c r="AU248" s="255" t="s">
        <v>82</v>
      </c>
      <c r="AV248" s="12" t="s">
        <v>82</v>
      </c>
      <c r="AW248" s="12" t="s">
        <v>35</v>
      </c>
      <c r="AX248" s="12" t="s">
        <v>80</v>
      </c>
      <c r="AY248" s="255" t="s">
        <v>143</v>
      </c>
    </row>
    <row r="249" s="1" customFormat="1" ht="25.5" customHeight="1">
      <c r="B249" s="45"/>
      <c r="C249" s="220" t="s">
        <v>349</v>
      </c>
      <c r="D249" s="220" t="s">
        <v>146</v>
      </c>
      <c r="E249" s="221" t="s">
        <v>323</v>
      </c>
      <c r="F249" s="222" t="s">
        <v>324</v>
      </c>
      <c r="G249" s="223" t="s">
        <v>162</v>
      </c>
      <c r="H249" s="224">
        <v>9.4000000000000004</v>
      </c>
      <c r="I249" s="225"/>
      <c r="J249" s="226">
        <f>ROUND(I249*H249,2)</f>
        <v>0</v>
      </c>
      <c r="K249" s="222" t="s">
        <v>150</v>
      </c>
      <c r="L249" s="71"/>
      <c r="M249" s="227" t="s">
        <v>21</v>
      </c>
      <c r="N249" s="228" t="s">
        <v>43</v>
      </c>
      <c r="O249" s="46"/>
      <c r="P249" s="229">
        <f>O249*H249</f>
        <v>0</v>
      </c>
      <c r="Q249" s="229">
        <v>0</v>
      </c>
      <c r="R249" s="229">
        <f>Q249*H249</f>
        <v>0</v>
      </c>
      <c r="S249" s="229">
        <v>0.075999999999999998</v>
      </c>
      <c r="T249" s="230">
        <f>S249*H249</f>
        <v>0.71440000000000004</v>
      </c>
      <c r="AR249" s="23" t="s">
        <v>151</v>
      </c>
      <c r="AT249" s="23" t="s">
        <v>146</v>
      </c>
      <c r="AU249" s="23" t="s">
        <v>82</v>
      </c>
      <c r="AY249" s="23" t="s">
        <v>143</v>
      </c>
      <c r="BE249" s="231">
        <f>IF(N249="základní",J249,0)</f>
        <v>0</v>
      </c>
      <c r="BF249" s="231">
        <f>IF(N249="snížená",J249,0)</f>
        <v>0</v>
      </c>
      <c r="BG249" s="231">
        <f>IF(N249="zákl. přenesená",J249,0)</f>
        <v>0</v>
      </c>
      <c r="BH249" s="231">
        <f>IF(N249="sníž. přenesená",J249,0)</f>
        <v>0</v>
      </c>
      <c r="BI249" s="231">
        <f>IF(N249="nulová",J249,0)</f>
        <v>0</v>
      </c>
      <c r="BJ249" s="23" t="s">
        <v>80</v>
      </c>
      <c r="BK249" s="231">
        <f>ROUND(I249*H249,2)</f>
        <v>0</v>
      </c>
      <c r="BL249" s="23" t="s">
        <v>151</v>
      </c>
      <c r="BM249" s="23" t="s">
        <v>325</v>
      </c>
    </row>
    <row r="250" s="1" customFormat="1">
      <c r="B250" s="45"/>
      <c r="C250" s="73"/>
      <c r="D250" s="232" t="s">
        <v>153</v>
      </c>
      <c r="E250" s="73"/>
      <c r="F250" s="233" t="s">
        <v>326</v>
      </c>
      <c r="G250" s="73"/>
      <c r="H250" s="73"/>
      <c r="I250" s="190"/>
      <c r="J250" s="73"/>
      <c r="K250" s="73"/>
      <c r="L250" s="71"/>
      <c r="M250" s="234"/>
      <c r="N250" s="46"/>
      <c r="O250" s="46"/>
      <c r="P250" s="46"/>
      <c r="Q250" s="46"/>
      <c r="R250" s="46"/>
      <c r="S250" s="46"/>
      <c r="T250" s="94"/>
      <c r="AT250" s="23" t="s">
        <v>153</v>
      </c>
      <c r="AU250" s="23" t="s">
        <v>82</v>
      </c>
    </row>
    <row r="251" s="11" customFormat="1">
      <c r="B251" s="235"/>
      <c r="C251" s="236"/>
      <c r="D251" s="232" t="s">
        <v>155</v>
      </c>
      <c r="E251" s="237" t="s">
        <v>21</v>
      </c>
      <c r="F251" s="238" t="s">
        <v>327</v>
      </c>
      <c r="G251" s="236"/>
      <c r="H251" s="237" t="s">
        <v>21</v>
      </c>
      <c r="I251" s="239"/>
      <c r="J251" s="236"/>
      <c r="K251" s="236"/>
      <c r="L251" s="240"/>
      <c r="M251" s="241"/>
      <c r="N251" s="242"/>
      <c r="O251" s="242"/>
      <c r="P251" s="242"/>
      <c r="Q251" s="242"/>
      <c r="R251" s="242"/>
      <c r="S251" s="242"/>
      <c r="T251" s="243"/>
      <c r="AT251" s="244" t="s">
        <v>155</v>
      </c>
      <c r="AU251" s="244" t="s">
        <v>82</v>
      </c>
      <c r="AV251" s="11" t="s">
        <v>80</v>
      </c>
      <c r="AW251" s="11" t="s">
        <v>35</v>
      </c>
      <c r="AX251" s="11" t="s">
        <v>72</v>
      </c>
      <c r="AY251" s="244" t="s">
        <v>143</v>
      </c>
    </row>
    <row r="252" s="12" customFormat="1">
      <c r="B252" s="245"/>
      <c r="C252" s="246"/>
      <c r="D252" s="232" t="s">
        <v>155</v>
      </c>
      <c r="E252" s="247" t="s">
        <v>21</v>
      </c>
      <c r="F252" s="248" t="s">
        <v>881</v>
      </c>
      <c r="G252" s="246"/>
      <c r="H252" s="249">
        <v>1.6000000000000001</v>
      </c>
      <c r="I252" s="250"/>
      <c r="J252" s="246"/>
      <c r="K252" s="246"/>
      <c r="L252" s="251"/>
      <c r="M252" s="252"/>
      <c r="N252" s="253"/>
      <c r="O252" s="253"/>
      <c r="P252" s="253"/>
      <c r="Q252" s="253"/>
      <c r="R252" s="253"/>
      <c r="S252" s="253"/>
      <c r="T252" s="254"/>
      <c r="AT252" s="255" t="s">
        <v>155</v>
      </c>
      <c r="AU252" s="255" t="s">
        <v>82</v>
      </c>
      <c r="AV252" s="12" t="s">
        <v>82</v>
      </c>
      <c r="AW252" s="12" t="s">
        <v>35</v>
      </c>
      <c r="AX252" s="12" t="s">
        <v>72</v>
      </c>
      <c r="AY252" s="255" t="s">
        <v>143</v>
      </c>
    </row>
    <row r="253" s="12" customFormat="1">
      <c r="B253" s="245"/>
      <c r="C253" s="246"/>
      <c r="D253" s="232" t="s">
        <v>155</v>
      </c>
      <c r="E253" s="247" t="s">
        <v>21</v>
      </c>
      <c r="F253" s="248" t="s">
        <v>882</v>
      </c>
      <c r="G253" s="246"/>
      <c r="H253" s="249">
        <v>1.8</v>
      </c>
      <c r="I253" s="250"/>
      <c r="J253" s="246"/>
      <c r="K253" s="246"/>
      <c r="L253" s="251"/>
      <c r="M253" s="252"/>
      <c r="N253" s="253"/>
      <c r="O253" s="253"/>
      <c r="P253" s="253"/>
      <c r="Q253" s="253"/>
      <c r="R253" s="253"/>
      <c r="S253" s="253"/>
      <c r="T253" s="254"/>
      <c r="AT253" s="255" t="s">
        <v>155</v>
      </c>
      <c r="AU253" s="255" t="s">
        <v>82</v>
      </c>
      <c r="AV253" s="12" t="s">
        <v>82</v>
      </c>
      <c r="AW253" s="12" t="s">
        <v>35</v>
      </c>
      <c r="AX253" s="12" t="s">
        <v>72</v>
      </c>
      <c r="AY253" s="255" t="s">
        <v>143</v>
      </c>
    </row>
    <row r="254" s="12" customFormat="1">
      <c r="B254" s="245"/>
      <c r="C254" s="246"/>
      <c r="D254" s="232" t="s">
        <v>155</v>
      </c>
      <c r="E254" s="247" t="s">
        <v>21</v>
      </c>
      <c r="F254" s="248" t="s">
        <v>883</v>
      </c>
      <c r="G254" s="246"/>
      <c r="H254" s="249">
        <v>6</v>
      </c>
      <c r="I254" s="250"/>
      <c r="J254" s="246"/>
      <c r="K254" s="246"/>
      <c r="L254" s="251"/>
      <c r="M254" s="252"/>
      <c r="N254" s="253"/>
      <c r="O254" s="253"/>
      <c r="P254" s="253"/>
      <c r="Q254" s="253"/>
      <c r="R254" s="253"/>
      <c r="S254" s="253"/>
      <c r="T254" s="254"/>
      <c r="AT254" s="255" t="s">
        <v>155</v>
      </c>
      <c r="AU254" s="255" t="s">
        <v>82</v>
      </c>
      <c r="AV254" s="12" t="s">
        <v>82</v>
      </c>
      <c r="AW254" s="12" t="s">
        <v>35</v>
      </c>
      <c r="AX254" s="12" t="s">
        <v>72</v>
      </c>
      <c r="AY254" s="255" t="s">
        <v>143</v>
      </c>
    </row>
    <row r="255" s="13" customFormat="1">
      <c r="B255" s="256"/>
      <c r="C255" s="257"/>
      <c r="D255" s="232" t="s">
        <v>155</v>
      </c>
      <c r="E255" s="258" t="s">
        <v>21</v>
      </c>
      <c r="F255" s="259" t="s">
        <v>167</v>
      </c>
      <c r="G255" s="257"/>
      <c r="H255" s="260">
        <v>9.4000000000000004</v>
      </c>
      <c r="I255" s="261"/>
      <c r="J255" s="257"/>
      <c r="K255" s="257"/>
      <c r="L255" s="262"/>
      <c r="M255" s="263"/>
      <c r="N255" s="264"/>
      <c r="O255" s="264"/>
      <c r="P255" s="264"/>
      <c r="Q255" s="264"/>
      <c r="R255" s="264"/>
      <c r="S255" s="264"/>
      <c r="T255" s="265"/>
      <c r="AT255" s="266" t="s">
        <v>155</v>
      </c>
      <c r="AU255" s="266" t="s">
        <v>82</v>
      </c>
      <c r="AV255" s="13" t="s">
        <v>151</v>
      </c>
      <c r="AW255" s="13" t="s">
        <v>35</v>
      </c>
      <c r="AX255" s="13" t="s">
        <v>80</v>
      </c>
      <c r="AY255" s="266" t="s">
        <v>143</v>
      </c>
    </row>
    <row r="256" s="1" customFormat="1" ht="25.5" customHeight="1">
      <c r="B256" s="45"/>
      <c r="C256" s="220" t="s">
        <v>360</v>
      </c>
      <c r="D256" s="220" t="s">
        <v>146</v>
      </c>
      <c r="E256" s="221" t="s">
        <v>884</v>
      </c>
      <c r="F256" s="222" t="s">
        <v>885</v>
      </c>
      <c r="G256" s="223" t="s">
        <v>162</v>
      </c>
      <c r="H256" s="224">
        <v>7.3399999999999999</v>
      </c>
      <c r="I256" s="225"/>
      <c r="J256" s="226">
        <f>ROUND(I256*H256,2)</f>
        <v>0</v>
      </c>
      <c r="K256" s="222" t="s">
        <v>150</v>
      </c>
      <c r="L256" s="71"/>
      <c r="M256" s="227" t="s">
        <v>21</v>
      </c>
      <c r="N256" s="228" t="s">
        <v>43</v>
      </c>
      <c r="O256" s="46"/>
      <c r="P256" s="229">
        <f>O256*H256</f>
        <v>0</v>
      </c>
      <c r="Q256" s="229">
        <v>0</v>
      </c>
      <c r="R256" s="229">
        <f>Q256*H256</f>
        <v>0</v>
      </c>
      <c r="S256" s="229">
        <v>0.063</v>
      </c>
      <c r="T256" s="230">
        <f>S256*H256</f>
        <v>0.46242</v>
      </c>
      <c r="AR256" s="23" t="s">
        <v>151</v>
      </c>
      <c r="AT256" s="23" t="s">
        <v>146</v>
      </c>
      <c r="AU256" s="23" t="s">
        <v>82</v>
      </c>
      <c r="AY256" s="23" t="s">
        <v>143</v>
      </c>
      <c r="BE256" s="231">
        <f>IF(N256="základní",J256,0)</f>
        <v>0</v>
      </c>
      <c r="BF256" s="231">
        <f>IF(N256="snížená",J256,0)</f>
        <v>0</v>
      </c>
      <c r="BG256" s="231">
        <f>IF(N256="zákl. přenesená",J256,0)</f>
        <v>0</v>
      </c>
      <c r="BH256" s="231">
        <f>IF(N256="sníž. přenesená",J256,0)</f>
        <v>0</v>
      </c>
      <c r="BI256" s="231">
        <f>IF(N256="nulová",J256,0)</f>
        <v>0</v>
      </c>
      <c r="BJ256" s="23" t="s">
        <v>80</v>
      </c>
      <c r="BK256" s="231">
        <f>ROUND(I256*H256,2)</f>
        <v>0</v>
      </c>
      <c r="BL256" s="23" t="s">
        <v>151</v>
      </c>
      <c r="BM256" s="23" t="s">
        <v>886</v>
      </c>
    </row>
    <row r="257" s="1" customFormat="1">
      <c r="B257" s="45"/>
      <c r="C257" s="73"/>
      <c r="D257" s="232" t="s">
        <v>153</v>
      </c>
      <c r="E257" s="73"/>
      <c r="F257" s="233" t="s">
        <v>326</v>
      </c>
      <c r="G257" s="73"/>
      <c r="H257" s="73"/>
      <c r="I257" s="190"/>
      <c r="J257" s="73"/>
      <c r="K257" s="73"/>
      <c r="L257" s="71"/>
      <c r="M257" s="234"/>
      <c r="N257" s="46"/>
      <c r="O257" s="46"/>
      <c r="P257" s="46"/>
      <c r="Q257" s="46"/>
      <c r="R257" s="46"/>
      <c r="S257" s="46"/>
      <c r="T257" s="94"/>
      <c r="AT257" s="23" t="s">
        <v>153</v>
      </c>
      <c r="AU257" s="23" t="s">
        <v>82</v>
      </c>
    </row>
    <row r="258" s="11" customFormat="1">
      <c r="B258" s="235"/>
      <c r="C258" s="236"/>
      <c r="D258" s="232" t="s">
        <v>155</v>
      </c>
      <c r="E258" s="237" t="s">
        <v>21</v>
      </c>
      <c r="F258" s="238" t="s">
        <v>327</v>
      </c>
      <c r="G258" s="236"/>
      <c r="H258" s="237" t="s">
        <v>21</v>
      </c>
      <c r="I258" s="239"/>
      <c r="J258" s="236"/>
      <c r="K258" s="236"/>
      <c r="L258" s="240"/>
      <c r="M258" s="241"/>
      <c r="N258" s="242"/>
      <c r="O258" s="242"/>
      <c r="P258" s="242"/>
      <c r="Q258" s="242"/>
      <c r="R258" s="242"/>
      <c r="S258" s="242"/>
      <c r="T258" s="243"/>
      <c r="AT258" s="244" t="s">
        <v>155</v>
      </c>
      <c r="AU258" s="244" t="s">
        <v>82</v>
      </c>
      <c r="AV258" s="11" t="s">
        <v>80</v>
      </c>
      <c r="AW258" s="11" t="s">
        <v>35</v>
      </c>
      <c r="AX258" s="11" t="s">
        <v>72</v>
      </c>
      <c r="AY258" s="244" t="s">
        <v>143</v>
      </c>
    </row>
    <row r="259" s="12" customFormat="1">
      <c r="B259" s="245"/>
      <c r="C259" s="246"/>
      <c r="D259" s="232" t="s">
        <v>155</v>
      </c>
      <c r="E259" s="247" t="s">
        <v>21</v>
      </c>
      <c r="F259" s="248" t="s">
        <v>887</v>
      </c>
      <c r="G259" s="246"/>
      <c r="H259" s="249">
        <v>2.5</v>
      </c>
      <c r="I259" s="250"/>
      <c r="J259" s="246"/>
      <c r="K259" s="246"/>
      <c r="L259" s="251"/>
      <c r="M259" s="252"/>
      <c r="N259" s="253"/>
      <c r="O259" s="253"/>
      <c r="P259" s="253"/>
      <c r="Q259" s="253"/>
      <c r="R259" s="253"/>
      <c r="S259" s="253"/>
      <c r="T259" s="254"/>
      <c r="AT259" s="255" t="s">
        <v>155</v>
      </c>
      <c r="AU259" s="255" t="s">
        <v>82</v>
      </c>
      <c r="AV259" s="12" t="s">
        <v>82</v>
      </c>
      <c r="AW259" s="12" t="s">
        <v>35</v>
      </c>
      <c r="AX259" s="12" t="s">
        <v>72</v>
      </c>
      <c r="AY259" s="255" t="s">
        <v>143</v>
      </c>
    </row>
    <row r="260" s="11" customFormat="1">
      <c r="B260" s="235"/>
      <c r="C260" s="236"/>
      <c r="D260" s="232" t="s">
        <v>155</v>
      </c>
      <c r="E260" s="237" t="s">
        <v>21</v>
      </c>
      <c r="F260" s="238" t="s">
        <v>888</v>
      </c>
      <c r="G260" s="236"/>
      <c r="H260" s="237" t="s">
        <v>21</v>
      </c>
      <c r="I260" s="239"/>
      <c r="J260" s="236"/>
      <c r="K260" s="236"/>
      <c r="L260" s="240"/>
      <c r="M260" s="241"/>
      <c r="N260" s="242"/>
      <c r="O260" s="242"/>
      <c r="P260" s="242"/>
      <c r="Q260" s="242"/>
      <c r="R260" s="242"/>
      <c r="S260" s="242"/>
      <c r="T260" s="243"/>
      <c r="AT260" s="244" t="s">
        <v>155</v>
      </c>
      <c r="AU260" s="244" t="s">
        <v>82</v>
      </c>
      <c r="AV260" s="11" t="s">
        <v>80</v>
      </c>
      <c r="AW260" s="11" t="s">
        <v>35</v>
      </c>
      <c r="AX260" s="11" t="s">
        <v>72</v>
      </c>
      <c r="AY260" s="244" t="s">
        <v>143</v>
      </c>
    </row>
    <row r="261" s="12" customFormat="1">
      <c r="B261" s="245"/>
      <c r="C261" s="246"/>
      <c r="D261" s="232" t="s">
        <v>155</v>
      </c>
      <c r="E261" s="247" t="s">
        <v>21</v>
      </c>
      <c r="F261" s="248" t="s">
        <v>889</v>
      </c>
      <c r="G261" s="246"/>
      <c r="H261" s="249">
        <v>4.8399999999999999</v>
      </c>
      <c r="I261" s="250"/>
      <c r="J261" s="246"/>
      <c r="K261" s="246"/>
      <c r="L261" s="251"/>
      <c r="M261" s="252"/>
      <c r="N261" s="253"/>
      <c r="O261" s="253"/>
      <c r="P261" s="253"/>
      <c r="Q261" s="253"/>
      <c r="R261" s="253"/>
      <c r="S261" s="253"/>
      <c r="T261" s="254"/>
      <c r="AT261" s="255" t="s">
        <v>155</v>
      </c>
      <c r="AU261" s="255" t="s">
        <v>82</v>
      </c>
      <c r="AV261" s="12" t="s">
        <v>82</v>
      </c>
      <c r="AW261" s="12" t="s">
        <v>35</v>
      </c>
      <c r="AX261" s="12" t="s">
        <v>72</v>
      </c>
      <c r="AY261" s="255" t="s">
        <v>143</v>
      </c>
    </row>
    <row r="262" s="13" customFormat="1">
      <c r="B262" s="256"/>
      <c r="C262" s="257"/>
      <c r="D262" s="232" t="s">
        <v>155</v>
      </c>
      <c r="E262" s="258" t="s">
        <v>21</v>
      </c>
      <c r="F262" s="259" t="s">
        <v>167</v>
      </c>
      <c r="G262" s="257"/>
      <c r="H262" s="260">
        <v>7.3399999999999999</v>
      </c>
      <c r="I262" s="261"/>
      <c r="J262" s="257"/>
      <c r="K262" s="257"/>
      <c r="L262" s="262"/>
      <c r="M262" s="263"/>
      <c r="N262" s="264"/>
      <c r="O262" s="264"/>
      <c r="P262" s="264"/>
      <c r="Q262" s="264"/>
      <c r="R262" s="264"/>
      <c r="S262" s="264"/>
      <c r="T262" s="265"/>
      <c r="AT262" s="266" t="s">
        <v>155</v>
      </c>
      <c r="AU262" s="266" t="s">
        <v>82</v>
      </c>
      <c r="AV262" s="13" t="s">
        <v>151</v>
      </c>
      <c r="AW262" s="13" t="s">
        <v>35</v>
      </c>
      <c r="AX262" s="13" t="s">
        <v>80</v>
      </c>
      <c r="AY262" s="266" t="s">
        <v>143</v>
      </c>
    </row>
    <row r="263" s="1" customFormat="1" ht="38.25" customHeight="1">
      <c r="B263" s="45"/>
      <c r="C263" s="220" t="s">
        <v>367</v>
      </c>
      <c r="D263" s="220" t="s">
        <v>146</v>
      </c>
      <c r="E263" s="221" t="s">
        <v>890</v>
      </c>
      <c r="F263" s="222" t="s">
        <v>891</v>
      </c>
      <c r="G263" s="223" t="s">
        <v>162</v>
      </c>
      <c r="H263" s="224">
        <v>1</v>
      </c>
      <c r="I263" s="225"/>
      <c r="J263" s="226">
        <f>ROUND(I263*H263,2)</f>
        <v>0</v>
      </c>
      <c r="K263" s="222" t="s">
        <v>150</v>
      </c>
      <c r="L263" s="71"/>
      <c r="M263" s="227" t="s">
        <v>21</v>
      </c>
      <c r="N263" s="228" t="s">
        <v>43</v>
      </c>
      <c r="O263" s="46"/>
      <c r="P263" s="229">
        <f>O263*H263</f>
        <v>0</v>
      </c>
      <c r="Q263" s="229">
        <v>0</v>
      </c>
      <c r="R263" s="229">
        <f>Q263*H263</f>
        <v>0</v>
      </c>
      <c r="S263" s="229">
        <v>0.072999999999999995</v>
      </c>
      <c r="T263" s="230">
        <f>S263*H263</f>
        <v>0.072999999999999995</v>
      </c>
      <c r="AR263" s="23" t="s">
        <v>151</v>
      </c>
      <c r="AT263" s="23" t="s">
        <v>146</v>
      </c>
      <c r="AU263" s="23" t="s">
        <v>82</v>
      </c>
      <c r="AY263" s="23" t="s">
        <v>143</v>
      </c>
      <c r="BE263" s="231">
        <f>IF(N263="základní",J263,0)</f>
        <v>0</v>
      </c>
      <c r="BF263" s="231">
        <f>IF(N263="snížená",J263,0)</f>
        <v>0</v>
      </c>
      <c r="BG263" s="231">
        <f>IF(N263="zákl. přenesená",J263,0)</f>
        <v>0</v>
      </c>
      <c r="BH263" s="231">
        <f>IF(N263="sníž. přenesená",J263,0)</f>
        <v>0</v>
      </c>
      <c r="BI263" s="231">
        <f>IF(N263="nulová",J263,0)</f>
        <v>0</v>
      </c>
      <c r="BJ263" s="23" t="s">
        <v>80</v>
      </c>
      <c r="BK263" s="231">
        <f>ROUND(I263*H263,2)</f>
        <v>0</v>
      </c>
      <c r="BL263" s="23" t="s">
        <v>151</v>
      </c>
      <c r="BM263" s="23" t="s">
        <v>892</v>
      </c>
    </row>
    <row r="264" s="1" customFormat="1">
      <c r="B264" s="45"/>
      <c r="C264" s="73"/>
      <c r="D264" s="232" t="s">
        <v>153</v>
      </c>
      <c r="E264" s="73"/>
      <c r="F264" s="233" t="s">
        <v>893</v>
      </c>
      <c r="G264" s="73"/>
      <c r="H264" s="73"/>
      <c r="I264" s="190"/>
      <c r="J264" s="73"/>
      <c r="K264" s="73"/>
      <c r="L264" s="71"/>
      <c r="M264" s="234"/>
      <c r="N264" s="46"/>
      <c r="O264" s="46"/>
      <c r="P264" s="46"/>
      <c r="Q264" s="46"/>
      <c r="R264" s="46"/>
      <c r="S264" s="46"/>
      <c r="T264" s="94"/>
      <c r="AT264" s="23" t="s">
        <v>153</v>
      </c>
      <c r="AU264" s="23" t="s">
        <v>82</v>
      </c>
    </row>
    <row r="265" s="11" customFormat="1">
      <c r="B265" s="235"/>
      <c r="C265" s="236"/>
      <c r="D265" s="232" t="s">
        <v>155</v>
      </c>
      <c r="E265" s="237" t="s">
        <v>21</v>
      </c>
      <c r="F265" s="238" t="s">
        <v>894</v>
      </c>
      <c r="G265" s="236"/>
      <c r="H265" s="237" t="s">
        <v>21</v>
      </c>
      <c r="I265" s="239"/>
      <c r="J265" s="236"/>
      <c r="K265" s="236"/>
      <c r="L265" s="240"/>
      <c r="M265" s="241"/>
      <c r="N265" s="242"/>
      <c r="O265" s="242"/>
      <c r="P265" s="242"/>
      <c r="Q265" s="242"/>
      <c r="R265" s="242"/>
      <c r="S265" s="242"/>
      <c r="T265" s="243"/>
      <c r="AT265" s="244" t="s">
        <v>155</v>
      </c>
      <c r="AU265" s="244" t="s">
        <v>82</v>
      </c>
      <c r="AV265" s="11" t="s">
        <v>80</v>
      </c>
      <c r="AW265" s="11" t="s">
        <v>35</v>
      </c>
      <c r="AX265" s="11" t="s">
        <v>72</v>
      </c>
      <c r="AY265" s="244" t="s">
        <v>143</v>
      </c>
    </row>
    <row r="266" s="12" customFormat="1">
      <c r="B266" s="245"/>
      <c r="C266" s="246"/>
      <c r="D266" s="232" t="s">
        <v>155</v>
      </c>
      <c r="E266" s="247" t="s">
        <v>21</v>
      </c>
      <c r="F266" s="248" t="s">
        <v>895</v>
      </c>
      <c r="G266" s="246"/>
      <c r="H266" s="249">
        <v>1</v>
      </c>
      <c r="I266" s="250"/>
      <c r="J266" s="246"/>
      <c r="K266" s="246"/>
      <c r="L266" s="251"/>
      <c r="M266" s="252"/>
      <c r="N266" s="253"/>
      <c r="O266" s="253"/>
      <c r="P266" s="253"/>
      <c r="Q266" s="253"/>
      <c r="R266" s="253"/>
      <c r="S266" s="253"/>
      <c r="T266" s="254"/>
      <c r="AT266" s="255" t="s">
        <v>155</v>
      </c>
      <c r="AU266" s="255" t="s">
        <v>82</v>
      </c>
      <c r="AV266" s="12" t="s">
        <v>82</v>
      </c>
      <c r="AW266" s="12" t="s">
        <v>35</v>
      </c>
      <c r="AX266" s="12" t="s">
        <v>80</v>
      </c>
      <c r="AY266" s="255" t="s">
        <v>143</v>
      </c>
    </row>
    <row r="267" s="1" customFormat="1" ht="25.5" customHeight="1">
      <c r="B267" s="45"/>
      <c r="C267" s="220" t="s">
        <v>373</v>
      </c>
      <c r="D267" s="220" t="s">
        <v>146</v>
      </c>
      <c r="E267" s="221" t="s">
        <v>896</v>
      </c>
      <c r="F267" s="222" t="s">
        <v>897</v>
      </c>
      <c r="G267" s="223" t="s">
        <v>149</v>
      </c>
      <c r="H267" s="224">
        <v>6</v>
      </c>
      <c r="I267" s="225"/>
      <c r="J267" s="226">
        <f>ROUND(I267*H267,2)</f>
        <v>0</v>
      </c>
      <c r="K267" s="222" t="s">
        <v>150</v>
      </c>
      <c r="L267" s="71"/>
      <c r="M267" s="227" t="s">
        <v>21</v>
      </c>
      <c r="N267" s="228" t="s">
        <v>43</v>
      </c>
      <c r="O267" s="46"/>
      <c r="P267" s="229">
        <f>O267*H267</f>
        <v>0</v>
      </c>
      <c r="Q267" s="229">
        <v>0</v>
      </c>
      <c r="R267" s="229">
        <f>Q267*H267</f>
        <v>0</v>
      </c>
      <c r="S267" s="229">
        <v>0.097000000000000003</v>
      </c>
      <c r="T267" s="230">
        <f>S267*H267</f>
        <v>0.58200000000000007</v>
      </c>
      <c r="AR267" s="23" t="s">
        <v>151</v>
      </c>
      <c r="AT267" s="23" t="s">
        <v>146</v>
      </c>
      <c r="AU267" s="23" t="s">
        <v>82</v>
      </c>
      <c r="AY267" s="23" t="s">
        <v>143</v>
      </c>
      <c r="BE267" s="231">
        <f>IF(N267="základní",J267,0)</f>
        <v>0</v>
      </c>
      <c r="BF267" s="231">
        <f>IF(N267="snížená",J267,0)</f>
        <v>0</v>
      </c>
      <c r="BG267" s="231">
        <f>IF(N267="zákl. přenesená",J267,0)</f>
        <v>0</v>
      </c>
      <c r="BH267" s="231">
        <f>IF(N267="sníž. přenesená",J267,0)</f>
        <v>0</v>
      </c>
      <c r="BI267" s="231">
        <f>IF(N267="nulová",J267,0)</f>
        <v>0</v>
      </c>
      <c r="BJ267" s="23" t="s">
        <v>80</v>
      </c>
      <c r="BK267" s="231">
        <f>ROUND(I267*H267,2)</f>
        <v>0</v>
      </c>
      <c r="BL267" s="23" t="s">
        <v>151</v>
      </c>
      <c r="BM267" s="23" t="s">
        <v>898</v>
      </c>
    </row>
    <row r="268" s="11" customFormat="1">
      <c r="B268" s="235"/>
      <c r="C268" s="236"/>
      <c r="D268" s="232" t="s">
        <v>155</v>
      </c>
      <c r="E268" s="237" t="s">
        <v>21</v>
      </c>
      <c r="F268" s="238" t="s">
        <v>156</v>
      </c>
      <c r="G268" s="236"/>
      <c r="H268" s="237" t="s">
        <v>21</v>
      </c>
      <c r="I268" s="239"/>
      <c r="J268" s="236"/>
      <c r="K268" s="236"/>
      <c r="L268" s="240"/>
      <c r="M268" s="241"/>
      <c r="N268" s="242"/>
      <c r="O268" s="242"/>
      <c r="P268" s="242"/>
      <c r="Q268" s="242"/>
      <c r="R268" s="242"/>
      <c r="S268" s="242"/>
      <c r="T268" s="243"/>
      <c r="AT268" s="244" t="s">
        <v>155</v>
      </c>
      <c r="AU268" s="244" t="s">
        <v>82</v>
      </c>
      <c r="AV268" s="11" t="s">
        <v>80</v>
      </c>
      <c r="AW268" s="11" t="s">
        <v>35</v>
      </c>
      <c r="AX268" s="11" t="s">
        <v>72</v>
      </c>
      <c r="AY268" s="244" t="s">
        <v>143</v>
      </c>
    </row>
    <row r="269" s="12" customFormat="1">
      <c r="B269" s="245"/>
      <c r="C269" s="246"/>
      <c r="D269" s="232" t="s">
        <v>155</v>
      </c>
      <c r="E269" s="247" t="s">
        <v>21</v>
      </c>
      <c r="F269" s="248" t="s">
        <v>178</v>
      </c>
      <c r="G269" s="246"/>
      <c r="H269" s="249">
        <v>6</v>
      </c>
      <c r="I269" s="250"/>
      <c r="J269" s="246"/>
      <c r="K269" s="246"/>
      <c r="L269" s="251"/>
      <c r="M269" s="252"/>
      <c r="N269" s="253"/>
      <c r="O269" s="253"/>
      <c r="P269" s="253"/>
      <c r="Q269" s="253"/>
      <c r="R269" s="253"/>
      <c r="S269" s="253"/>
      <c r="T269" s="254"/>
      <c r="AT269" s="255" t="s">
        <v>155</v>
      </c>
      <c r="AU269" s="255" t="s">
        <v>82</v>
      </c>
      <c r="AV269" s="12" t="s">
        <v>82</v>
      </c>
      <c r="AW269" s="12" t="s">
        <v>35</v>
      </c>
      <c r="AX269" s="12" t="s">
        <v>80</v>
      </c>
      <c r="AY269" s="255" t="s">
        <v>143</v>
      </c>
    </row>
    <row r="270" s="1" customFormat="1" ht="25.5" customHeight="1">
      <c r="B270" s="45"/>
      <c r="C270" s="220" t="s">
        <v>378</v>
      </c>
      <c r="D270" s="220" t="s">
        <v>146</v>
      </c>
      <c r="E270" s="221" t="s">
        <v>330</v>
      </c>
      <c r="F270" s="222" t="s">
        <v>331</v>
      </c>
      <c r="G270" s="223" t="s">
        <v>162</v>
      </c>
      <c r="H270" s="224">
        <v>357.07299999999998</v>
      </c>
      <c r="I270" s="225"/>
      <c r="J270" s="226">
        <f>ROUND(I270*H270,2)</f>
        <v>0</v>
      </c>
      <c r="K270" s="222" t="s">
        <v>150</v>
      </c>
      <c r="L270" s="71"/>
      <c r="M270" s="227" t="s">
        <v>21</v>
      </c>
      <c r="N270" s="228" t="s">
        <v>43</v>
      </c>
      <c r="O270" s="46"/>
      <c r="P270" s="229">
        <f>O270*H270</f>
        <v>0</v>
      </c>
      <c r="Q270" s="229">
        <v>0</v>
      </c>
      <c r="R270" s="229">
        <f>Q270*H270</f>
        <v>0</v>
      </c>
      <c r="S270" s="229">
        <v>0.01</v>
      </c>
      <c r="T270" s="230">
        <f>S270*H270</f>
        <v>3.5707299999999997</v>
      </c>
      <c r="AR270" s="23" t="s">
        <v>151</v>
      </c>
      <c r="AT270" s="23" t="s">
        <v>146</v>
      </c>
      <c r="AU270" s="23" t="s">
        <v>82</v>
      </c>
      <c r="AY270" s="23" t="s">
        <v>143</v>
      </c>
      <c r="BE270" s="231">
        <f>IF(N270="základní",J270,0)</f>
        <v>0</v>
      </c>
      <c r="BF270" s="231">
        <f>IF(N270="snížená",J270,0)</f>
        <v>0</v>
      </c>
      <c r="BG270" s="231">
        <f>IF(N270="zákl. přenesená",J270,0)</f>
        <v>0</v>
      </c>
      <c r="BH270" s="231">
        <f>IF(N270="sníž. přenesená",J270,0)</f>
        <v>0</v>
      </c>
      <c r="BI270" s="231">
        <f>IF(N270="nulová",J270,0)</f>
        <v>0</v>
      </c>
      <c r="BJ270" s="23" t="s">
        <v>80</v>
      </c>
      <c r="BK270" s="231">
        <f>ROUND(I270*H270,2)</f>
        <v>0</v>
      </c>
      <c r="BL270" s="23" t="s">
        <v>151</v>
      </c>
      <c r="BM270" s="23" t="s">
        <v>332</v>
      </c>
    </row>
    <row r="271" s="1" customFormat="1">
      <c r="B271" s="45"/>
      <c r="C271" s="73"/>
      <c r="D271" s="232" t="s">
        <v>153</v>
      </c>
      <c r="E271" s="73"/>
      <c r="F271" s="233" t="s">
        <v>333</v>
      </c>
      <c r="G271" s="73"/>
      <c r="H271" s="73"/>
      <c r="I271" s="190"/>
      <c r="J271" s="73"/>
      <c r="K271" s="73"/>
      <c r="L271" s="71"/>
      <c r="M271" s="234"/>
      <c r="N271" s="46"/>
      <c r="O271" s="46"/>
      <c r="P271" s="46"/>
      <c r="Q271" s="46"/>
      <c r="R271" s="46"/>
      <c r="S271" s="46"/>
      <c r="T271" s="94"/>
      <c r="AT271" s="23" t="s">
        <v>153</v>
      </c>
      <c r="AU271" s="23" t="s">
        <v>82</v>
      </c>
    </row>
    <row r="272" s="11" customFormat="1">
      <c r="B272" s="235"/>
      <c r="C272" s="236"/>
      <c r="D272" s="232" t="s">
        <v>155</v>
      </c>
      <c r="E272" s="237" t="s">
        <v>21</v>
      </c>
      <c r="F272" s="238" t="s">
        <v>216</v>
      </c>
      <c r="G272" s="236"/>
      <c r="H272" s="237" t="s">
        <v>21</v>
      </c>
      <c r="I272" s="239"/>
      <c r="J272" s="236"/>
      <c r="K272" s="236"/>
      <c r="L272" s="240"/>
      <c r="M272" s="241"/>
      <c r="N272" s="242"/>
      <c r="O272" s="242"/>
      <c r="P272" s="242"/>
      <c r="Q272" s="242"/>
      <c r="R272" s="242"/>
      <c r="S272" s="242"/>
      <c r="T272" s="243"/>
      <c r="AT272" s="244" t="s">
        <v>155</v>
      </c>
      <c r="AU272" s="244" t="s">
        <v>82</v>
      </c>
      <c r="AV272" s="11" t="s">
        <v>80</v>
      </c>
      <c r="AW272" s="11" t="s">
        <v>35</v>
      </c>
      <c r="AX272" s="11" t="s">
        <v>72</v>
      </c>
      <c r="AY272" s="244" t="s">
        <v>143</v>
      </c>
    </row>
    <row r="273" s="12" customFormat="1">
      <c r="B273" s="245"/>
      <c r="C273" s="246"/>
      <c r="D273" s="232" t="s">
        <v>155</v>
      </c>
      <c r="E273" s="247" t="s">
        <v>21</v>
      </c>
      <c r="F273" s="248" t="s">
        <v>841</v>
      </c>
      <c r="G273" s="246"/>
      <c r="H273" s="249">
        <v>375.51299999999998</v>
      </c>
      <c r="I273" s="250"/>
      <c r="J273" s="246"/>
      <c r="K273" s="246"/>
      <c r="L273" s="251"/>
      <c r="M273" s="252"/>
      <c r="N273" s="253"/>
      <c r="O273" s="253"/>
      <c r="P273" s="253"/>
      <c r="Q273" s="253"/>
      <c r="R273" s="253"/>
      <c r="S273" s="253"/>
      <c r="T273" s="254"/>
      <c r="AT273" s="255" t="s">
        <v>155</v>
      </c>
      <c r="AU273" s="255" t="s">
        <v>82</v>
      </c>
      <c r="AV273" s="12" t="s">
        <v>82</v>
      </c>
      <c r="AW273" s="12" t="s">
        <v>35</v>
      </c>
      <c r="AX273" s="12" t="s">
        <v>72</v>
      </c>
      <c r="AY273" s="255" t="s">
        <v>143</v>
      </c>
    </row>
    <row r="274" s="12" customFormat="1">
      <c r="B274" s="245"/>
      <c r="C274" s="246"/>
      <c r="D274" s="232" t="s">
        <v>155</v>
      </c>
      <c r="E274" s="247" t="s">
        <v>21</v>
      </c>
      <c r="F274" s="248" t="s">
        <v>842</v>
      </c>
      <c r="G274" s="246"/>
      <c r="H274" s="249">
        <v>48.689999999999998</v>
      </c>
      <c r="I274" s="250"/>
      <c r="J274" s="246"/>
      <c r="K274" s="246"/>
      <c r="L274" s="251"/>
      <c r="M274" s="252"/>
      <c r="N274" s="253"/>
      <c r="O274" s="253"/>
      <c r="P274" s="253"/>
      <c r="Q274" s="253"/>
      <c r="R274" s="253"/>
      <c r="S274" s="253"/>
      <c r="T274" s="254"/>
      <c r="AT274" s="255" t="s">
        <v>155</v>
      </c>
      <c r="AU274" s="255" t="s">
        <v>82</v>
      </c>
      <c r="AV274" s="12" t="s">
        <v>82</v>
      </c>
      <c r="AW274" s="12" t="s">
        <v>35</v>
      </c>
      <c r="AX274" s="12" t="s">
        <v>72</v>
      </c>
      <c r="AY274" s="255" t="s">
        <v>143</v>
      </c>
    </row>
    <row r="275" s="12" customFormat="1">
      <c r="B275" s="245"/>
      <c r="C275" s="246"/>
      <c r="D275" s="232" t="s">
        <v>155</v>
      </c>
      <c r="E275" s="247" t="s">
        <v>21</v>
      </c>
      <c r="F275" s="248" t="s">
        <v>843</v>
      </c>
      <c r="G275" s="246"/>
      <c r="H275" s="249">
        <v>0.996</v>
      </c>
      <c r="I275" s="250"/>
      <c r="J275" s="246"/>
      <c r="K275" s="246"/>
      <c r="L275" s="251"/>
      <c r="M275" s="252"/>
      <c r="N275" s="253"/>
      <c r="O275" s="253"/>
      <c r="P275" s="253"/>
      <c r="Q275" s="253"/>
      <c r="R275" s="253"/>
      <c r="S275" s="253"/>
      <c r="T275" s="254"/>
      <c r="AT275" s="255" t="s">
        <v>155</v>
      </c>
      <c r="AU275" s="255" t="s">
        <v>82</v>
      </c>
      <c r="AV275" s="12" t="s">
        <v>82</v>
      </c>
      <c r="AW275" s="12" t="s">
        <v>35</v>
      </c>
      <c r="AX275" s="12" t="s">
        <v>72</v>
      </c>
      <c r="AY275" s="255" t="s">
        <v>143</v>
      </c>
    </row>
    <row r="276" s="12" customFormat="1">
      <c r="B276" s="245"/>
      <c r="C276" s="246"/>
      <c r="D276" s="232" t="s">
        <v>155</v>
      </c>
      <c r="E276" s="247" t="s">
        <v>21</v>
      </c>
      <c r="F276" s="248" t="s">
        <v>844</v>
      </c>
      <c r="G276" s="246"/>
      <c r="H276" s="249">
        <v>-23.84</v>
      </c>
      <c r="I276" s="250"/>
      <c r="J276" s="246"/>
      <c r="K276" s="246"/>
      <c r="L276" s="251"/>
      <c r="M276" s="252"/>
      <c r="N276" s="253"/>
      <c r="O276" s="253"/>
      <c r="P276" s="253"/>
      <c r="Q276" s="253"/>
      <c r="R276" s="253"/>
      <c r="S276" s="253"/>
      <c r="T276" s="254"/>
      <c r="AT276" s="255" t="s">
        <v>155</v>
      </c>
      <c r="AU276" s="255" t="s">
        <v>82</v>
      </c>
      <c r="AV276" s="12" t="s">
        <v>82</v>
      </c>
      <c r="AW276" s="12" t="s">
        <v>35</v>
      </c>
      <c r="AX276" s="12" t="s">
        <v>72</v>
      </c>
      <c r="AY276" s="255" t="s">
        <v>143</v>
      </c>
    </row>
    <row r="277" s="12" customFormat="1">
      <c r="B277" s="245"/>
      <c r="C277" s="246"/>
      <c r="D277" s="232" t="s">
        <v>155</v>
      </c>
      <c r="E277" s="247" t="s">
        <v>21</v>
      </c>
      <c r="F277" s="248" t="s">
        <v>845</v>
      </c>
      <c r="G277" s="246"/>
      <c r="H277" s="249">
        <v>-26.010000000000002</v>
      </c>
      <c r="I277" s="250"/>
      <c r="J277" s="246"/>
      <c r="K277" s="246"/>
      <c r="L277" s="251"/>
      <c r="M277" s="252"/>
      <c r="N277" s="253"/>
      <c r="O277" s="253"/>
      <c r="P277" s="253"/>
      <c r="Q277" s="253"/>
      <c r="R277" s="253"/>
      <c r="S277" s="253"/>
      <c r="T277" s="254"/>
      <c r="AT277" s="255" t="s">
        <v>155</v>
      </c>
      <c r="AU277" s="255" t="s">
        <v>82</v>
      </c>
      <c r="AV277" s="12" t="s">
        <v>82</v>
      </c>
      <c r="AW277" s="12" t="s">
        <v>35</v>
      </c>
      <c r="AX277" s="12" t="s">
        <v>72</v>
      </c>
      <c r="AY277" s="255" t="s">
        <v>143</v>
      </c>
    </row>
    <row r="278" s="12" customFormat="1">
      <c r="B278" s="245"/>
      <c r="C278" s="246"/>
      <c r="D278" s="232" t="s">
        <v>155</v>
      </c>
      <c r="E278" s="247" t="s">
        <v>21</v>
      </c>
      <c r="F278" s="248" t="s">
        <v>899</v>
      </c>
      <c r="G278" s="246"/>
      <c r="H278" s="249">
        <v>-18.276</v>
      </c>
      <c r="I278" s="250"/>
      <c r="J278" s="246"/>
      <c r="K278" s="246"/>
      <c r="L278" s="251"/>
      <c r="M278" s="252"/>
      <c r="N278" s="253"/>
      <c r="O278" s="253"/>
      <c r="P278" s="253"/>
      <c r="Q278" s="253"/>
      <c r="R278" s="253"/>
      <c r="S278" s="253"/>
      <c r="T278" s="254"/>
      <c r="AT278" s="255" t="s">
        <v>155</v>
      </c>
      <c r="AU278" s="255" t="s">
        <v>82</v>
      </c>
      <c r="AV278" s="12" t="s">
        <v>82</v>
      </c>
      <c r="AW278" s="12" t="s">
        <v>35</v>
      </c>
      <c r="AX278" s="12" t="s">
        <v>72</v>
      </c>
      <c r="AY278" s="255" t="s">
        <v>143</v>
      </c>
    </row>
    <row r="279" s="13" customFormat="1">
      <c r="B279" s="256"/>
      <c r="C279" s="257"/>
      <c r="D279" s="232" t="s">
        <v>155</v>
      </c>
      <c r="E279" s="258" t="s">
        <v>21</v>
      </c>
      <c r="F279" s="259" t="s">
        <v>167</v>
      </c>
      <c r="G279" s="257"/>
      <c r="H279" s="260">
        <v>357.07299999999998</v>
      </c>
      <c r="I279" s="261"/>
      <c r="J279" s="257"/>
      <c r="K279" s="257"/>
      <c r="L279" s="262"/>
      <c r="M279" s="263"/>
      <c r="N279" s="264"/>
      <c r="O279" s="264"/>
      <c r="P279" s="264"/>
      <c r="Q279" s="264"/>
      <c r="R279" s="264"/>
      <c r="S279" s="264"/>
      <c r="T279" s="265"/>
      <c r="AT279" s="266" t="s">
        <v>155</v>
      </c>
      <c r="AU279" s="266" t="s">
        <v>82</v>
      </c>
      <c r="AV279" s="13" t="s">
        <v>151</v>
      </c>
      <c r="AW279" s="13" t="s">
        <v>35</v>
      </c>
      <c r="AX279" s="13" t="s">
        <v>80</v>
      </c>
      <c r="AY279" s="266" t="s">
        <v>143</v>
      </c>
    </row>
    <row r="280" s="1" customFormat="1" ht="25.5" customHeight="1">
      <c r="B280" s="45"/>
      <c r="C280" s="220" t="s">
        <v>383</v>
      </c>
      <c r="D280" s="220" t="s">
        <v>146</v>
      </c>
      <c r="E280" s="221" t="s">
        <v>339</v>
      </c>
      <c r="F280" s="222" t="s">
        <v>340</v>
      </c>
      <c r="G280" s="223" t="s">
        <v>162</v>
      </c>
      <c r="H280" s="224">
        <v>18.276</v>
      </c>
      <c r="I280" s="225"/>
      <c r="J280" s="226">
        <f>ROUND(I280*H280,2)</f>
        <v>0</v>
      </c>
      <c r="K280" s="222" t="s">
        <v>150</v>
      </c>
      <c r="L280" s="71"/>
      <c r="M280" s="227" t="s">
        <v>21</v>
      </c>
      <c r="N280" s="228" t="s">
        <v>43</v>
      </c>
      <c r="O280" s="46"/>
      <c r="P280" s="229">
        <f>O280*H280</f>
        <v>0</v>
      </c>
      <c r="Q280" s="229">
        <v>0</v>
      </c>
      <c r="R280" s="229">
        <f>Q280*H280</f>
        <v>0</v>
      </c>
      <c r="S280" s="229">
        <v>0.045999999999999999</v>
      </c>
      <c r="T280" s="230">
        <f>S280*H280</f>
        <v>0.840696</v>
      </c>
      <c r="AR280" s="23" t="s">
        <v>151</v>
      </c>
      <c r="AT280" s="23" t="s">
        <v>146</v>
      </c>
      <c r="AU280" s="23" t="s">
        <v>82</v>
      </c>
      <c r="AY280" s="23" t="s">
        <v>143</v>
      </c>
      <c r="BE280" s="231">
        <f>IF(N280="základní",J280,0)</f>
        <v>0</v>
      </c>
      <c r="BF280" s="231">
        <f>IF(N280="snížená",J280,0)</f>
        <v>0</v>
      </c>
      <c r="BG280" s="231">
        <f>IF(N280="zákl. přenesená",J280,0)</f>
        <v>0</v>
      </c>
      <c r="BH280" s="231">
        <f>IF(N280="sníž. přenesená",J280,0)</f>
        <v>0</v>
      </c>
      <c r="BI280" s="231">
        <f>IF(N280="nulová",J280,0)</f>
        <v>0</v>
      </c>
      <c r="BJ280" s="23" t="s">
        <v>80</v>
      </c>
      <c r="BK280" s="231">
        <f>ROUND(I280*H280,2)</f>
        <v>0</v>
      </c>
      <c r="BL280" s="23" t="s">
        <v>151</v>
      </c>
      <c r="BM280" s="23" t="s">
        <v>341</v>
      </c>
    </row>
    <row r="281" s="1" customFormat="1">
      <c r="B281" s="45"/>
      <c r="C281" s="73"/>
      <c r="D281" s="232" t="s">
        <v>153</v>
      </c>
      <c r="E281" s="73"/>
      <c r="F281" s="233" t="s">
        <v>333</v>
      </c>
      <c r="G281" s="73"/>
      <c r="H281" s="73"/>
      <c r="I281" s="190"/>
      <c r="J281" s="73"/>
      <c r="K281" s="73"/>
      <c r="L281" s="71"/>
      <c r="M281" s="234"/>
      <c r="N281" s="46"/>
      <c r="O281" s="46"/>
      <c r="P281" s="46"/>
      <c r="Q281" s="46"/>
      <c r="R281" s="46"/>
      <c r="S281" s="46"/>
      <c r="T281" s="94"/>
      <c r="AT281" s="23" t="s">
        <v>153</v>
      </c>
      <c r="AU281" s="23" t="s">
        <v>82</v>
      </c>
    </row>
    <row r="282" s="11" customFormat="1">
      <c r="B282" s="235"/>
      <c r="C282" s="236"/>
      <c r="D282" s="232" t="s">
        <v>155</v>
      </c>
      <c r="E282" s="237" t="s">
        <v>21</v>
      </c>
      <c r="F282" s="238" t="s">
        <v>342</v>
      </c>
      <c r="G282" s="236"/>
      <c r="H282" s="237" t="s">
        <v>21</v>
      </c>
      <c r="I282" s="239"/>
      <c r="J282" s="236"/>
      <c r="K282" s="236"/>
      <c r="L282" s="240"/>
      <c r="M282" s="241"/>
      <c r="N282" s="242"/>
      <c r="O282" s="242"/>
      <c r="P282" s="242"/>
      <c r="Q282" s="242"/>
      <c r="R282" s="242"/>
      <c r="S282" s="242"/>
      <c r="T282" s="243"/>
      <c r="AT282" s="244" t="s">
        <v>155</v>
      </c>
      <c r="AU282" s="244" t="s">
        <v>82</v>
      </c>
      <c r="AV282" s="11" t="s">
        <v>80</v>
      </c>
      <c r="AW282" s="11" t="s">
        <v>35</v>
      </c>
      <c r="AX282" s="11" t="s">
        <v>72</v>
      </c>
      <c r="AY282" s="244" t="s">
        <v>143</v>
      </c>
    </row>
    <row r="283" s="12" customFormat="1">
      <c r="B283" s="245"/>
      <c r="C283" s="246"/>
      <c r="D283" s="232" t="s">
        <v>155</v>
      </c>
      <c r="E283" s="247" t="s">
        <v>21</v>
      </c>
      <c r="F283" s="248" t="s">
        <v>900</v>
      </c>
      <c r="G283" s="246"/>
      <c r="H283" s="249">
        <v>5.3159999999999998</v>
      </c>
      <c r="I283" s="250"/>
      <c r="J283" s="246"/>
      <c r="K283" s="246"/>
      <c r="L283" s="251"/>
      <c r="M283" s="252"/>
      <c r="N283" s="253"/>
      <c r="O283" s="253"/>
      <c r="P283" s="253"/>
      <c r="Q283" s="253"/>
      <c r="R283" s="253"/>
      <c r="S283" s="253"/>
      <c r="T283" s="254"/>
      <c r="AT283" s="255" t="s">
        <v>155</v>
      </c>
      <c r="AU283" s="255" t="s">
        <v>82</v>
      </c>
      <c r="AV283" s="12" t="s">
        <v>82</v>
      </c>
      <c r="AW283" s="12" t="s">
        <v>35</v>
      </c>
      <c r="AX283" s="12" t="s">
        <v>72</v>
      </c>
      <c r="AY283" s="255" t="s">
        <v>143</v>
      </c>
    </row>
    <row r="284" s="12" customFormat="1">
      <c r="B284" s="245"/>
      <c r="C284" s="246"/>
      <c r="D284" s="232" t="s">
        <v>155</v>
      </c>
      <c r="E284" s="247" t="s">
        <v>21</v>
      </c>
      <c r="F284" s="248" t="s">
        <v>901</v>
      </c>
      <c r="G284" s="246"/>
      <c r="H284" s="249">
        <v>6.0599999999999996</v>
      </c>
      <c r="I284" s="250"/>
      <c r="J284" s="246"/>
      <c r="K284" s="246"/>
      <c r="L284" s="251"/>
      <c r="M284" s="252"/>
      <c r="N284" s="253"/>
      <c r="O284" s="253"/>
      <c r="P284" s="253"/>
      <c r="Q284" s="253"/>
      <c r="R284" s="253"/>
      <c r="S284" s="253"/>
      <c r="T284" s="254"/>
      <c r="AT284" s="255" t="s">
        <v>155</v>
      </c>
      <c r="AU284" s="255" t="s">
        <v>82</v>
      </c>
      <c r="AV284" s="12" t="s">
        <v>82</v>
      </c>
      <c r="AW284" s="12" t="s">
        <v>35</v>
      </c>
      <c r="AX284" s="12" t="s">
        <v>72</v>
      </c>
      <c r="AY284" s="255" t="s">
        <v>143</v>
      </c>
    </row>
    <row r="285" s="12" customFormat="1">
      <c r="B285" s="245"/>
      <c r="C285" s="246"/>
      <c r="D285" s="232" t="s">
        <v>155</v>
      </c>
      <c r="E285" s="247" t="s">
        <v>21</v>
      </c>
      <c r="F285" s="248" t="s">
        <v>902</v>
      </c>
      <c r="G285" s="246"/>
      <c r="H285" s="249">
        <v>5.5800000000000001</v>
      </c>
      <c r="I285" s="250"/>
      <c r="J285" s="246"/>
      <c r="K285" s="246"/>
      <c r="L285" s="251"/>
      <c r="M285" s="252"/>
      <c r="N285" s="253"/>
      <c r="O285" s="253"/>
      <c r="P285" s="253"/>
      <c r="Q285" s="253"/>
      <c r="R285" s="253"/>
      <c r="S285" s="253"/>
      <c r="T285" s="254"/>
      <c r="AT285" s="255" t="s">
        <v>155</v>
      </c>
      <c r="AU285" s="255" t="s">
        <v>82</v>
      </c>
      <c r="AV285" s="12" t="s">
        <v>82</v>
      </c>
      <c r="AW285" s="12" t="s">
        <v>35</v>
      </c>
      <c r="AX285" s="12" t="s">
        <v>72</v>
      </c>
      <c r="AY285" s="255" t="s">
        <v>143</v>
      </c>
    </row>
    <row r="286" s="12" customFormat="1">
      <c r="B286" s="245"/>
      <c r="C286" s="246"/>
      <c r="D286" s="232" t="s">
        <v>155</v>
      </c>
      <c r="E286" s="247" t="s">
        <v>21</v>
      </c>
      <c r="F286" s="248" t="s">
        <v>903</v>
      </c>
      <c r="G286" s="246"/>
      <c r="H286" s="249">
        <v>1.3200000000000001</v>
      </c>
      <c r="I286" s="250"/>
      <c r="J286" s="246"/>
      <c r="K286" s="246"/>
      <c r="L286" s="251"/>
      <c r="M286" s="252"/>
      <c r="N286" s="253"/>
      <c r="O286" s="253"/>
      <c r="P286" s="253"/>
      <c r="Q286" s="253"/>
      <c r="R286" s="253"/>
      <c r="S286" s="253"/>
      <c r="T286" s="254"/>
      <c r="AT286" s="255" t="s">
        <v>155</v>
      </c>
      <c r="AU286" s="255" t="s">
        <v>82</v>
      </c>
      <c r="AV286" s="12" t="s">
        <v>82</v>
      </c>
      <c r="AW286" s="12" t="s">
        <v>35</v>
      </c>
      <c r="AX286" s="12" t="s">
        <v>72</v>
      </c>
      <c r="AY286" s="255" t="s">
        <v>143</v>
      </c>
    </row>
    <row r="287" s="13" customFormat="1">
      <c r="B287" s="256"/>
      <c r="C287" s="257"/>
      <c r="D287" s="232" t="s">
        <v>155</v>
      </c>
      <c r="E287" s="258" t="s">
        <v>21</v>
      </c>
      <c r="F287" s="259" t="s">
        <v>167</v>
      </c>
      <c r="G287" s="257"/>
      <c r="H287" s="260">
        <v>18.276</v>
      </c>
      <c r="I287" s="261"/>
      <c r="J287" s="257"/>
      <c r="K287" s="257"/>
      <c r="L287" s="262"/>
      <c r="M287" s="263"/>
      <c r="N287" s="264"/>
      <c r="O287" s="264"/>
      <c r="P287" s="264"/>
      <c r="Q287" s="264"/>
      <c r="R287" s="264"/>
      <c r="S287" s="264"/>
      <c r="T287" s="265"/>
      <c r="AT287" s="266" t="s">
        <v>155</v>
      </c>
      <c r="AU287" s="266" t="s">
        <v>82</v>
      </c>
      <c r="AV287" s="13" t="s">
        <v>151</v>
      </c>
      <c r="AW287" s="13" t="s">
        <v>35</v>
      </c>
      <c r="AX287" s="13" t="s">
        <v>80</v>
      </c>
      <c r="AY287" s="266" t="s">
        <v>143</v>
      </c>
    </row>
    <row r="288" s="10" customFormat="1" ht="29.88" customHeight="1">
      <c r="B288" s="204"/>
      <c r="C288" s="205"/>
      <c r="D288" s="206" t="s">
        <v>71</v>
      </c>
      <c r="E288" s="218" t="s">
        <v>365</v>
      </c>
      <c r="F288" s="218" t="s">
        <v>366</v>
      </c>
      <c r="G288" s="205"/>
      <c r="H288" s="205"/>
      <c r="I288" s="208"/>
      <c r="J288" s="219">
        <f>BK288</f>
        <v>0</v>
      </c>
      <c r="K288" s="205"/>
      <c r="L288" s="210"/>
      <c r="M288" s="211"/>
      <c r="N288" s="212"/>
      <c r="O288" s="212"/>
      <c r="P288" s="213">
        <f>SUM(P289:P298)</f>
        <v>0</v>
      </c>
      <c r="Q288" s="212"/>
      <c r="R288" s="213">
        <f>SUM(R289:R298)</f>
        <v>0</v>
      </c>
      <c r="S288" s="212"/>
      <c r="T288" s="214">
        <f>SUM(T289:T298)</f>
        <v>0</v>
      </c>
      <c r="AR288" s="215" t="s">
        <v>80</v>
      </c>
      <c r="AT288" s="216" t="s">
        <v>71</v>
      </c>
      <c r="AU288" s="216" t="s">
        <v>80</v>
      </c>
      <c r="AY288" s="215" t="s">
        <v>143</v>
      </c>
      <c r="BK288" s="217">
        <f>SUM(BK289:BK298)</f>
        <v>0</v>
      </c>
    </row>
    <row r="289" s="1" customFormat="1" ht="25.5" customHeight="1">
      <c r="B289" s="45"/>
      <c r="C289" s="220" t="s">
        <v>391</v>
      </c>
      <c r="D289" s="220" t="s">
        <v>146</v>
      </c>
      <c r="E289" s="221" t="s">
        <v>368</v>
      </c>
      <c r="F289" s="222" t="s">
        <v>369</v>
      </c>
      <c r="G289" s="223" t="s">
        <v>370</v>
      </c>
      <c r="H289" s="224">
        <v>23.024999999999999</v>
      </c>
      <c r="I289" s="225"/>
      <c r="J289" s="226">
        <f>ROUND(I289*H289,2)</f>
        <v>0</v>
      </c>
      <c r="K289" s="222" t="s">
        <v>150</v>
      </c>
      <c r="L289" s="71"/>
      <c r="M289" s="227" t="s">
        <v>21</v>
      </c>
      <c r="N289" s="228" t="s">
        <v>43</v>
      </c>
      <c r="O289" s="46"/>
      <c r="P289" s="229">
        <f>O289*H289</f>
        <v>0</v>
      </c>
      <c r="Q289" s="229">
        <v>0</v>
      </c>
      <c r="R289" s="229">
        <f>Q289*H289</f>
        <v>0</v>
      </c>
      <c r="S289" s="229">
        <v>0</v>
      </c>
      <c r="T289" s="230">
        <f>S289*H289</f>
        <v>0</v>
      </c>
      <c r="AR289" s="23" t="s">
        <v>151</v>
      </c>
      <c r="AT289" s="23" t="s">
        <v>146</v>
      </c>
      <c r="AU289" s="23" t="s">
        <v>82</v>
      </c>
      <c r="AY289" s="23" t="s">
        <v>143</v>
      </c>
      <c r="BE289" s="231">
        <f>IF(N289="základní",J289,0)</f>
        <v>0</v>
      </c>
      <c r="BF289" s="231">
        <f>IF(N289="snížená",J289,0)</f>
        <v>0</v>
      </c>
      <c r="BG289" s="231">
        <f>IF(N289="zákl. přenesená",J289,0)</f>
        <v>0</v>
      </c>
      <c r="BH289" s="231">
        <f>IF(N289="sníž. přenesená",J289,0)</f>
        <v>0</v>
      </c>
      <c r="BI289" s="231">
        <f>IF(N289="nulová",J289,0)</f>
        <v>0</v>
      </c>
      <c r="BJ289" s="23" t="s">
        <v>80</v>
      </c>
      <c r="BK289" s="231">
        <f>ROUND(I289*H289,2)</f>
        <v>0</v>
      </c>
      <c r="BL289" s="23" t="s">
        <v>151</v>
      </c>
      <c r="BM289" s="23" t="s">
        <v>904</v>
      </c>
    </row>
    <row r="290" s="1" customFormat="1">
      <c r="B290" s="45"/>
      <c r="C290" s="73"/>
      <c r="D290" s="232" t="s">
        <v>153</v>
      </c>
      <c r="E290" s="73"/>
      <c r="F290" s="233" t="s">
        <v>372</v>
      </c>
      <c r="G290" s="73"/>
      <c r="H290" s="73"/>
      <c r="I290" s="190"/>
      <c r="J290" s="73"/>
      <c r="K290" s="73"/>
      <c r="L290" s="71"/>
      <c r="M290" s="234"/>
      <c r="N290" s="46"/>
      <c r="O290" s="46"/>
      <c r="P290" s="46"/>
      <c r="Q290" s="46"/>
      <c r="R290" s="46"/>
      <c r="S290" s="46"/>
      <c r="T290" s="94"/>
      <c r="AT290" s="23" t="s">
        <v>153</v>
      </c>
      <c r="AU290" s="23" t="s">
        <v>82</v>
      </c>
    </row>
    <row r="291" s="1" customFormat="1" ht="25.5" customHeight="1">
      <c r="B291" s="45"/>
      <c r="C291" s="220" t="s">
        <v>396</v>
      </c>
      <c r="D291" s="220" t="s">
        <v>146</v>
      </c>
      <c r="E291" s="221" t="s">
        <v>374</v>
      </c>
      <c r="F291" s="222" t="s">
        <v>375</v>
      </c>
      <c r="G291" s="223" t="s">
        <v>370</v>
      </c>
      <c r="H291" s="224">
        <v>23.024999999999999</v>
      </c>
      <c r="I291" s="225"/>
      <c r="J291" s="226">
        <f>ROUND(I291*H291,2)</f>
        <v>0</v>
      </c>
      <c r="K291" s="222" t="s">
        <v>150</v>
      </c>
      <c r="L291" s="71"/>
      <c r="M291" s="227" t="s">
        <v>21</v>
      </c>
      <c r="N291" s="228" t="s">
        <v>43</v>
      </c>
      <c r="O291" s="46"/>
      <c r="P291" s="229">
        <f>O291*H291</f>
        <v>0</v>
      </c>
      <c r="Q291" s="229">
        <v>0</v>
      </c>
      <c r="R291" s="229">
        <f>Q291*H291</f>
        <v>0</v>
      </c>
      <c r="S291" s="229">
        <v>0</v>
      </c>
      <c r="T291" s="230">
        <f>S291*H291</f>
        <v>0</v>
      </c>
      <c r="AR291" s="23" t="s">
        <v>151</v>
      </c>
      <c r="AT291" s="23" t="s">
        <v>146</v>
      </c>
      <c r="AU291" s="23" t="s">
        <v>82</v>
      </c>
      <c r="AY291" s="23" t="s">
        <v>143</v>
      </c>
      <c r="BE291" s="231">
        <f>IF(N291="základní",J291,0)</f>
        <v>0</v>
      </c>
      <c r="BF291" s="231">
        <f>IF(N291="snížená",J291,0)</f>
        <v>0</v>
      </c>
      <c r="BG291" s="231">
        <f>IF(N291="zákl. přenesená",J291,0)</f>
        <v>0</v>
      </c>
      <c r="BH291" s="231">
        <f>IF(N291="sníž. přenesená",J291,0)</f>
        <v>0</v>
      </c>
      <c r="BI291" s="231">
        <f>IF(N291="nulová",J291,0)</f>
        <v>0</v>
      </c>
      <c r="BJ291" s="23" t="s">
        <v>80</v>
      </c>
      <c r="BK291" s="231">
        <f>ROUND(I291*H291,2)</f>
        <v>0</v>
      </c>
      <c r="BL291" s="23" t="s">
        <v>151</v>
      </c>
      <c r="BM291" s="23" t="s">
        <v>376</v>
      </c>
    </row>
    <row r="292" s="1" customFormat="1">
      <c r="B292" s="45"/>
      <c r="C292" s="73"/>
      <c r="D292" s="232" t="s">
        <v>153</v>
      </c>
      <c r="E292" s="73"/>
      <c r="F292" s="233" t="s">
        <v>377</v>
      </c>
      <c r="G292" s="73"/>
      <c r="H292" s="73"/>
      <c r="I292" s="190"/>
      <c r="J292" s="73"/>
      <c r="K292" s="73"/>
      <c r="L292" s="71"/>
      <c r="M292" s="234"/>
      <c r="N292" s="46"/>
      <c r="O292" s="46"/>
      <c r="P292" s="46"/>
      <c r="Q292" s="46"/>
      <c r="R292" s="46"/>
      <c r="S292" s="46"/>
      <c r="T292" s="94"/>
      <c r="AT292" s="23" t="s">
        <v>153</v>
      </c>
      <c r="AU292" s="23" t="s">
        <v>82</v>
      </c>
    </row>
    <row r="293" s="1" customFormat="1" ht="25.5" customHeight="1">
      <c r="B293" s="45"/>
      <c r="C293" s="220" t="s">
        <v>400</v>
      </c>
      <c r="D293" s="220" t="s">
        <v>146</v>
      </c>
      <c r="E293" s="221" t="s">
        <v>379</v>
      </c>
      <c r="F293" s="222" t="s">
        <v>380</v>
      </c>
      <c r="G293" s="223" t="s">
        <v>370</v>
      </c>
      <c r="H293" s="224">
        <v>437.47500000000002</v>
      </c>
      <c r="I293" s="225"/>
      <c r="J293" s="226">
        <f>ROUND(I293*H293,2)</f>
        <v>0</v>
      </c>
      <c r="K293" s="222" t="s">
        <v>150</v>
      </c>
      <c r="L293" s="71"/>
      <c r="M293" s="227" t="s">
        <v>21</v>
      </c>
      <c r="N293" s="228" t="s">
        <v>43</v>
      </c>
      <c r="O293" s="46"/>
      <c r="P293" s="229">
        <f>O293*H293</f>
        <v>0</v>
      </c>
      <c r="Q293" s="229">
        <v>0</v>
      </c>
      <c r="R293" s="229">
        <f>Q293*H293</f>
        <v>0</v>
      </c>
      <c r="S293" s="229">
        <v>0</v>
      </c>
      <c r="T293" s="230">
        <f>S293*H293</f>
        <v>0</v>
      </c>
      <c r="AR293" s="23" t="s">
        <v>151</v>
      </c>
      <c r="AT293" s="23" t="s">
        <v>146</v>
      </c>
      <c r="AU293" s="23" t="s">
        <v>82</v>
      </c>
      <c r="AY293" s="23" t="s">
        <v>143</v>
      </c>
      <c r="BE293" s="231">
        <f>IF(N293="základní",J293,0)</f>
        <v>0</v>
      </c>
      <c r="BF293" s="231">
        <f>IF(N293="snížená",J293,0)</f>
        <v>0</v>
      </c>
      <c r="BG293" s="231">
        <f>IF(N293="zákl. přenesená",J293,0)</f>
        <v>0</v>
      </c>
      <c r="BH293" s="231">
        <f>IF(N293="sníž. přenesená",J293,0)</f>
        <v>0</v>
      </c>
      <c r="BI293" s="231">
        <f>IF(N293="nulová",J293,0)</f>
        <v>0</v>
      </c>
      <c r="BJ293" s="23" t="s">
        <v>80</v>
      </c>
      <c r="BK293" s="231">
        <f>ROUND(I293*H293,2)</f>
        <v>0</v>
      </c>
      <c r="BL293" s="23" t="s">
        <v>151</v>
      </c>
      <c r="BM293" s="23" t="s">
        <v>381</v>
      </c>
    </row>
    <row r="294" s="1" customFormat="1">
      <c r="B294" s="45"/>
      <c r="C294" s="73"/>
      <c r="D294" s="232" t="s">
        <v>153</v>
      </c>
      <c r="E294" s="73"/>
      <c r="F294" s="233" t="s">
        <v>377</v>
      </c>
      <c r="G294" s="73"/>
      <c r="H294" s="73"/>
      <c r="I294" s="190"/>
      <c r="J294" s="73"/>
      <c r="K294" s="73"/>
      <c r="L294" s="71"/>
      <c r="M294" s="234"/>
      <c r="N294" s="46"/>
      <c r="O294" s="46"/>
      <c r="P294" s="46"/>
      <c r="Q294" s="46"/>
      <c r="R294" s="46"/>
      <c r="S294" s="46"/>
      <c r="T294" s="94"/>
      <c r="AT294" s="23" t="s">
        <v>153</v>
      </c>
      <c r="AU294" s="23" t="s">
        <v>82</v>
      </c>
    </row>
    <row r="295" s="12" customFormat="1">
      <c r="B295" s="245"/>
      <c r="C295" s="246"/>
      <c r="D295" s="232" t="s">
        <v>155</v>
      </c>
      <c r="E295" s="246"/>
      <c r="F295" s="248" t="s">
        <v>905</v>
      </c>
      <c r="G295" s="246"/>
      <c r="H295" s="249">
        <v>437.47500000000002</v>
      </c>
      <c r="I295" s="250"/>
      <c r="J295" s="246"/>
      <c r="K295" s="246"/>
      <c r="L295" s="251"/>
      <c r="M295" s="252"/>
      <c r="N295" s="253"/>
      <c r="O295" s="253"/>
      <c r="P295" s="253"/>
      <c r="Q295" s="253"/>
      <c r="R295" s="253"/>
      <c r="S295" s="253"/>
      <c r="T295" s="254"/>
      <c r="AT295" s="255" t="s">
        <v>155</v>
      </c>
      <c r="AU295" s="255" t="s">
        <v>82</v>
      </c>
      <c r="AV295" s="12" t="s">
        <v>82</v>
      </c>
      <c r="AW295" s="12" t="s">
        <v>6</v>
      </c>
      <c r="AX295" s="12" t="s">
        <v>80</v>
      </c>
      <c r="AY295" s="255" t="s">
        <v>143</v>
      </c>
    </row>
    <row r="296" s="1" customFormat="1" ht="38.25" customHeight="1">
      <c r="B296" s="45"/>
      <c r="C296" s="220" t="s">
        <v>409</v>
      </c>
      <c r="D296" s="220" t="s">
        <v>146</v>
      </c>
      <c r="E296" s="221" t="s">
        <v>384</v>
      </c>
      <c r="F296" s="222" t="s">
        <v>385</v>
      </c>
      <c r="G296" s="223" t="s">
        <v>370</v>
      </c>
      <c r="H296" s="224">
        <v>23.023</v>
      </c>
      <c r="I296" s="225"/>
      <c r="J296" s="226">
        <f>ROUND(I296*H296,2)</f>
        <v>0</v>
      </c>
      <c r="K296" s="222" t="s">
        <v>150</v>
      </c>
      <c r="L296" s="71"/>
      <c r="M296" s="227" t="s">
        <v>21</v>
      </c>
      <c r="N296" s="228" t="s">
        <v>43</v>
      </c>
      <c r="O296" s="46"/>
      <c r="P296" s="229">
        <f>O296*H296</f>
        <v>0</v>
      </c>
      <c r="Q296" s="229">
        <v>0</v>
      </c>
      <c r="R296" s="229">
        <f>Q296*H296</f>
        <v>0</v>
      </c>
      <c r="S296" s="229">
        <v>0</v>
      </c>
      <c r="T296" s="230">
        <f>S296*H296</f>
        <v>0</v>
      </c>
      <c r="AR296" s="23" t="s">
        <v>151</v>
      </c>
      <c r="AT296" s="23" t="s">
        <v>146</v>
      </c>
      <c r="AU296" s="23" t="s">
        <v>82</v>
      </c>
      <c r="AY296" s="23" t="s">
        <v>143</v>
      </c>
      <c r="BE296" s="231">
        <f>IF(N296="základní",J296,0)</f>
        <v>0</v>
      </c>
      <c r="BF296" s="231">
        <f>IF(N296="snížená",J296,0)</f>
        <v>0</v>
      </c>
      <c r="BG296" s="231">
        <f>IF(N296="zákl. přenesená",J296,0)</f>
        <v>0</v>
      </c>
      <c r="BH296" s="231">
        <f>IF(N296="sníž. přenesená",J296,0)</f>
        <v>0</v>
      </c>
      <c r="BI296" s="231">
        <f>IF(N296="nulová",J296,0)</f>
        <v>0</v>
      </c>
      <c r="BJ296" s="23" t="s">
        <v>80</v>
      </c>
      <c r="BK296" s="231">
        <f>ROUND(I296*H296,2)</f>
        <v>0</v>
      </c>
      <c r="BL296" s="23" t="s">
        <v>151</v>
      </c>
      <c r="BM296" s="23" t="s">
        <v>386</v>
      </c>
    </row>
    <row r="297" s="1" customFormat="1">
      <c r="B297" s="45"/>
      <c r="C297" s="73"/>
      <c r="D297" s="232" t="s">
        <v>153</v>
      </c>
      <c r="E297" s="73"/>
      <c r="F297" s="233" t="s">
        <v>387</v>
      </c>
      <c r="G297" s="73"/>
      <c r="H297" s="73"/>
      <c r="I297" s="190"/>
      <c r="J297" s="73"/>
      <c r="K297" s="73"/>
      <c r="L297" s="71"/>
      <c r="M297" s="234"/>
      <c r="N297" s="46"/>
      <c r="O297" s="46"/>
      <c r="P297" s="46"/>
      <c r="Q297" s="46"/>
      <c r="R297" s="46"/>
      <c r="S297" s="46"/>
      <c r="T297" s="94"/>
      <c r="AT297" s="23" t="s">
        <v>153</v>
      </c>
      <c r="AU297" s="23" t="s">
        <v>82</v>
      </c>
    </row>
    <row r="298" s="12" customFormat="1">
      <c r="B298" s="245"/>
      <c r="C298" s="246"/>
      <c r="D298" s="232" t="s">
        <v>155</v>
      </c>
      <c r="E298" s="247" t="s">
        <v>21</v>
      </c>
      <c r="F298" s="248" t="s">
        <v>906</v>
      </c>
      <c r="G298" s="246"/>
      <c r="H298" s="249">
        <v>23.023</v>
      </c>
      <c r="I298" s="250"/>
      <c r="J298" s="246"/>
      <c r="K298" s="246"/>
      <c r="L298" s="251"/>
      <c r="M298" s="252"/>
      <c r="N298" s="253"/>
      <c r="O298" s="253"/>
      <c r="P298" s="253"/>
      <c r="Q298" s="253"/>
      <c r="R298" s="253"/>
      <c r="S298" s="253"/>
      <c r="T298" s="254"/>
      <c r="AT298" s="255" t="s">
        <v>155</v>
      </c>
      <c r="AU298" s="255" t="s">
        <v>82</v>
      </c>
      <c r="AV298" s="12" t="s">
        <v>82</v>
      </c>
      <c r="AW298" s="12" t="s">
        <v>35</v>
      </c>
      <c r="AX298" s="12" t="s">
        <v>80</v>
      </c>
      <c r="AY298" s="255" t="s">
        <v>143</v>
      </c>
    </row>
    <row r="299" s="10" customFormat="1" ht="29.88" customHeight="1">
      <c r="B299" s="204"/>
      <c r="C299" s="205"/>
      <c r="D299" s="206" t="s">
        <v>71</v>
      </c>
      <c r="E299" s="218" t="s">
        <v>389</v>
      </c>
      <c r="F299" s="218" t="s">
        <v>390</v>
      </c>
      <c r="G299" s="205"/>
      <c r="H299" s="205"/>
      <c r="I299" s="208"/>
      <c r="J299" s="219">
        <f>BK299</f>
        <v>0</v>
      </c>
      <c r="K299" s="205"/>
      <c r="L299" s="210"/>
      <c r="M299" s="211"/>
      <c r="N299" s="212"/>
      <c r="O299" s="212"/>
      <c r="P299" s="213">
        <f>SUM(P300:P306)</f>
        <v>0</v>
      </c>
      <c r="Q299" s="212"/>
      <c r="R299" s="213">
        <f>SUM(R300:R306)</f>
        <v>0</v>
      </c>
      <c r="S299" s="212"/>
      <c r="T299" s="214">
        <f>SUM(T300:T306)</f>
        <v>0</v>
      </c>
      <c r="AR299" s="215" t="s">
        <v>80</v>
      </c>
      <c r="AT299" s="216" t="s">
        <v>71</v>
      </c>
      <c r="AU299" s="216" t="s">
        <v>80</v>
      </c>
      <c r="AY299" s="215" t="s">
        <v>143</v>
      </c>
      <c r="BK299" s="217">
        <f>SUM(BK300:BK306)</f>
        <v>0</v>
      </c>
    </row>
    <row r="300" s="1" customFormat="1" ht="38.25" customHeight="1">
      <c r="B300" s="45"/>
      <c r="C300" s="220" t="s">
        <v>416</v>
      </c>
      <c r="D300" s="220" t="s">
        <v>146</v>
      </c>
      <c r="E300" s="221" t="s">
        <v>392</v>
      </c>
      <c r="F300" s="222" t="s">
        <v>393</v>
      </c>
      <c r="G300" s="223" t="s">
        <v>370</v>
      </c>
      <c r="H300" s="224">
        <v>14.52</v>
      </c>
      <c r="I300" s="225"/>
      <c r="J300" s="226">
        <f>ROUND(I300*H300,2)</f>
        <v>0</v>
      </c>
      <c r="K300" s="222" t="s">
        <v>150</v>
      </c>
      <c r="L300" s="71"/>
      <c r="M300" s="227" t="s">
        <v>21</v>
      </c>
      <c r="N300" s="228" t="s">
        <v>43</v>
      </c>
      <c r="O300" s="46"/>
      <c r="P300" s="229">
        <f>O300*H300</f>
        <v>0</v>
      </c>
      <c r="Q300" s="229">
        <v>0</v>
      </c>
      <c r="R300" s="229">
        <f>Q300*H300</f>
        <v>0</v>
      </c>
      <c r="S300" s="229">
        <v>0</v>
      </c>
      <c r="T300" s="230">
        <f>S300*H300</f>
        <v>0</v>
      </c>
      <c r="AR300" s="23" t="s">
        <v>151</v>
      </c>
      <c r="AT300" s="23" t="s">
        <v>146</v>
      </c>
      <c r="AU300" s="23" t="s">
        <v>82</v>
      </c>
      <c r="AY300" s="23" t="s">
        <v>143</v>
      </c>
      <c r="BE300" s="231">
        <f>IF(N300="základní",J300,0)</f>
        <v>0</v>
      </c>
      <c r="BF300" s="231">
        <f>IF(N300="snížená",J300,0)</f>
        <v>0</v>
      </c>
      <c r="BG300" s="231">
        <f>IF(N300="zákl. přenesená",J300,0)</f>
        <v>0</v>
      </c>
      <c r="BH300" s="231">
        <f>IF(N300="sníž. přenesená",J300,0)</f>
        <v>0</v>
      </c>
      <c r="BI300" s="231">
        <f>IF(N300="nulová",J300,0)</f>
        <v>0</v>
      </c>
      <c r="BJ300" s="23" t="s">
        <v>80</v>
      </c>
      <c r="BK300" s="231">
        <f>ROUND(I300*H300,2)</f>
        <v>0</v>
      </c>
      <c r="BL300" s="23" t="s">
        <v>151</v>
      </c>
      <c r="BM300" s="23" t="s">
        <v>394</v>
      </c>
    </row>
    <row r="301" s="1" customFormat="1">
      <c r="B301" s="45"/>
      <c r="C301" s="73"/>
      <c r="D301" s="232" t="s">
        <v>153</v>
      </c>
      <c r="E301" s="73"/>
      <c r="F301" s="233" t="s">
        <v>395</v>
      </c>
      <c r="G301" s="73"/>
      <c r="H301" s="73"/>
      <c r="I301" s="190"/>
      <c r="J301" s="73"/>
      <c r="K301" s="73"/>
      <c r="L301" s="71"/>
      <c r="M301" s="234"/>
      <c r="N301" s="46"/>
      <c r="O301" s="46"/>
      <c r="P301" s="46"/>
      <c r="Q301" s="46"/>
      <c r="R301" s="46"/>
      <c r="S301" s="46"/>
      <c r="T301" s="94"/>
      <c r="AT301" s="23" t="s">
        <v>153</v>
      </c>
      <c r="AU301" s="23" t="s">
        <v>82</v>
      </c>
    </row>
    <row r="302" s="1" customFormat="1" ht="51" customHeight="1">
      <c r="B302" s="45"/>
      <c r="C302" s="220" t="s">
        <v>422</v>
      </c>
      <c r="D302" s="220" t="s">
        <v>146</v>
      </c>
      <c r="E302" s="221" t="s">
        <v>397</v>
      </c>
      <c r="F302" s="222" t="s">
        <v>398</v>
      </c>
      <c r="G302" s="223" t="s">
        <v>370</v>
      </c>
      <c r="H302" s="224">
        <v>14.52</v>
      </c>
      <c r="I302" s="225"/>
      <c r="J302" s="226">
        <f>ROUND(I302*H302,2)</f>
        <v>0</v>
      </c>
      <c r="K302" s="222" t="s">
        <v>150</v>
      </c>
      <c r="L302" s="71"/>
      <c r="M302" s="227" t="s">
        <v>21</v>
      </c>
      <c r="N302" s="228" t="s">
        <v>43</v>
      </c>
      <c r="O302" s="46"/>
      <c r="P302" s="229">
        <f>O302*H302</f>
        <v>0</v>
      </c>
      <c r="Q302" s="229">
        <v>0</v>
      </c>
      <c r="R302" s="229">
        <f>Q302*H302</f>
        <v>0</v>
      </c>
      <c r="S302" s="229">
        <v>0</v>
      </c>
      <c r="T302" s="230">
        <f>S302*H302</f>
        <v>0</v>
      </c>
      <c r="AR302" s="23" t="s">
        <v>151</v>
      </c>
      <c r="AT302" s="23" t="s">
        <v>146</v>
      </c>
      <c r="AU302" s="23" t="s">
        <v>82</v>
      </c>
      <c r="AY302" s="23" t="s">
        <v>143</v>
      </c>
      <c r="BE302" s="231">
        <f>IF(N302="základní",J302,0)</f>
        <v>0</v>
      </c>
      <c r="BF302" s="231">
        <f>IF(N302="snížená",J302,0)</f>
        <v>0</v>
      </c>
      <c r="BG302" s="231">
        <f>IF(N302="zákl. přenesená",J302,0)</f>
        <v>0</v>
      </c>
      <c r="BH302" s="231">
        <f>IF(N302="sníž. přenesená",J302,0)</f>
        <v>0</v>
      </c>
      <c r="BI302" s="231">
        <f>IF(N302="nulová",J302,0)</f>
        <v>0</v>
      </c>
      <c r="BJ302" s="23" t="s">
        <v>80</v>
      </c>
      <c r="BK302" s="231">
        <f>ROUND(I302*H302,2)</f>
        <v>0</v>
      </c>
      <c r="BL302" s="23" t="s">
        <v>151</v>
      </c>
      <c r="BM302" s="23" t="s">
        <v>399</v>
      </c>
    </row>
    <row r="303" s="1" customFormat="1">
      <c r="B303" s="45"/>
      <c r="C303" s="73"/>
      <c r="D303" s="232" t="s">
        <v>153</v>
      </c>
      <c r="E303" s="73"/>
      <c r="F303" s="233" t="s">
        <v>395</v>
      </c>
      <c r="G303" s="73"/>
      <c r="H303" s="73"/>
      <c r="I303" s="190"/>
      <c r="J303" s="73"/>
      <c r="K303" s="73"/>
      <c r="L303" s="71"/>
      <c r="M303" s="234"/>
      <c r="N303" s="46"/>
      <c r="O303" s="46"/>
      <c r="P303" s="46"/>
      <c r="Q303" s="46"/>
      <c r="R303" s="46"/>
      <c r="S303" s="46"/>
      <c r="T303" s="94"/>
      <c r="AT303" s="23" t="s">
        <v>153</v>
      </c>
      <c r="AU303" s="23" t="s">
        <v>82</v>
      </c>
    </row>
    <row r="304" s="1" customFormat="1" ht="51" customHeight="1">
      <c r="B304" s="45"/>
      <c r="C304" s="220" t="s">
        <v>429</v>
      </c>
      <c r="D304" s="220" t="s">
        <v>146</v>
      </c>
      <c r="E304" s="221" t="s">
        <v>401</v>
      </c>
      <c r="F304" s="222" t="s">
        <v>402</v>
      </c>
      <c r="G304" s="223" t="s">
        <v>370</v>
      </c>
      <c r="H304" s="224">
        <v>43.560000000000002</v>
      </c>
      <c r="I304" s="225"/>
      <c r="J304" s="226">
        <f>ROUND(I304*H304,2)</f>
        <v>0</v>
      </c>
      <c r="K304" s="222" t="s">
        <v>150</v>
      </c>
      <c r="L304" s="71"/>
      <c r="M304" s="227" t="s">
        <v>21</v>
      </c>
      <c r="N304" s="228" t="s">
        <v>43</v>
      </c>
      <c r="O304" s="46"/>
      <c r="P304" s="229">
        <f>O304*H304</f>
        <v>0</v>
      </c>
      <c r="Q304" s="229">
        <v>0</v>
      </c>
      <c r="R304" s="229">
        <f>Q304*H304</f>
        <v>0</v>
      </c>
      <c r="S304" s="229">
        <v>0</v>
      </c>
      <c r="T304" s="230">
        <f>S304*H304</f>
        <v>0</v>
      </c>
      <c r="AR304" s="23" t="s">
        <v>151</v>
      </c>
      <c r="AT304" s="23" t="s">
        <v>146</v>
      </c>
      <c r="AU304" s="23" t="s">
        <v>82</v>
      </c>
      <c r="AY304" s="23" t="s">
        <v>143</v>
      </c>
      <c r="BE304" s="231">
        <f>IF(N304="základní",J304,0)</f>
        <v>0</v>
      </c>
      <c r="BF304" s="231">
        <f>IF(N304="snížená",J304,0)</f>
        <v>0</v>
      </c>
      <c r="BG304" s="231">
        <f>IF(N304="zákl. přenesená",J304,0)</f>
        <v>0</v>
      </c>
      <c r="BH304" s="231">
        <f>IF(N304="sníž. přenesená",J304,0)</f>
        <v>0</v>
      </c>
      <c r="BI304" s="231">
        <f>IF(N304="nulová",J304,0)</f>
        <v>0</v>
      </c>
      <c r="BJ304" s="23" t="s">
        <v>80</v>
      </c>
      <c r="BK304" s="231">
        <f>ROUND(I304*H304,2)</f>
        <v>0</v>
      </c>
      <c r="BL304" s="23" t="s">
        <v>151</v>
      </c>
      <c r="BM304" s="23" t="s">
        <v>403</v>
      </c>
    </row>
    <row r="305" s="1" customFormat="1">
      <c r="B305" s="45"/>
      <c r="C305" s="73"/>
      <c r="D305" s="232" t="s">
        <v>153</v>
      </c>
      <c r="E305" s="73"/>
      <c r="F305" s="233" t="s">
        <v>395</v>
      </c>
      <c r="G305" s="73"/>
      <c r="H305" s="73"/>
      <c r="I305" s="190"/>
      <c r="J305" s="73"/>
      <c r="K305" s="73"/>
      <c r="L305" s="71"/>
      <c r="M305" s="234"/>
      <c r="N305" s="46"/>
      <c r="O305" s="46"/>
      <c r="P305" s="46"/>
      <c r="Q305" s="46"/>
      <c r="R305" s="46"/>
      <c r="S305" s="46"/>
      <c r="T305" s="94"/>
      <c r="AT305" s="23" t="s">
        <v>153</v>
      </c>
      <c r="AU305" s="23" t="s">
        <v>82</v>
      </c>
    </row>
    <row r="306" s="12" customFormat="1">
      <c r="B306" s="245"/>
      <c r="C306" s="246"/>
      <c r="D306" s="232" t="s">
        <v>155</v>
      </c>
      <c r="E306" s="246"/>
      <c r="F306" s="248" t="s">
        <v>907</v>
      </c>
      <c r="G306" s="246"/>
      <c r="H306" s="249">
        <v>43.560000000000002</v>
      </c>
      <c r="I306" s="250"/>
      <c r="J306" s="246"/>
      <c r="K306" s="246"/>
      <c r="L306" s="251"/>
      <c r="M306" s="252"/>
      <c r="N306" s="253"/>
      <c r="O306" s="253"/>
      <c r="P306" s="253"/>
      <c r="Q306" s="253"/>
      <c r="R306" s="253"/>
      <c r="S306" s="253"/>
      <c r="T306" s="254"/>
      <c r="AT306" s="255" t="s">
        <v>155</v>
      </c>
      <c r="AU306" s="255" t="s">
        <v>82</v>
      </c>
      <c r="AV306" s="12" t="s">
        <v>82</v>
      </c>
      <c r="AW306" s="12" t="s">
        <v>6</v>
      </c>
      <c r="AX306" s="12" t="s">
        <v>80</v>
      </c>
      <c r="AY306" s="255" t="s">
        <v>143</v>
      </c>
    </row>
    <row r="307" s="10" customFormat="1" ht="37.44" customHeight="1">
      <c r="B307" s="204"/>
      <c r="C307" s="205"/>
      <c r="D307" s="206" t="s">
        <v>71</v>
      </c>
      <c r="E307" s="207" t="s">
        <v>405</v>
      </c>
      <c r="F307" s="207" t="s">
        <v>406</v>
      </c>
      <c r="G307" s="205"/>
      <c r="H307" s="205"/>
      <c r="I307" s="208"/>
      <c r="J307" s="209">
        <f>BK307</f>
        <v>0</v>
      </c>
      <c r="K307" s="205"/>
      <c r="L307" s="210"/>
      <c r="M307" s="211"/>
      <c r="N307" s="212"/>
      <c r="O307" s="212"/>
      <c r="P307" s="213">
        <f>P308+P315+P319+P323+P337+P347+P351+P356+P420+P486+P494+P553+P560+P605+P624</f>
        <v>0</v>
      </c>
      <c r="Q307" s="212"/>
      <c r="R307" s="213">
        <f>R308+R315+R319+R323+R337+R347+R351+R356+R420+R486+R494+R553+R560+R605+R624</f>
        <v>2.1332702000000001</v>
      </c>
      <c r="S307" s="212"/>
      <c r="T307" s="214">
        <f>T308+T315+T319+T323+T337+T347+T351+T356+T420+T486+T494+T553+T560+T605+T624</f>
        <v>14.781364460000001</v>
      </c>
      <c r="AR307" s="215" t="s">
        <v>82</v>
      </c>
      <c r="AT307" s="216" t="s">
        <v>71</v>
      </c>
      <c r="AU307" s="216" t="s">
        <v>72</v>
      </c>
      <c r="AY307" s="215" t="s">
        <v>143</v>
      </c>
      <c r="BK307" s="217">
        <f>BK308+BK315+BK319+BK323+BK337+BK347+BK351+BK356+BK420+BK486+BK494+BK553+BK560+BK605+BK624</f>
        <v>0</v>
      </c>
    </row>
    <row r="308" s="10" customFormat="1" ht="19.92" customHeight="1">
      <c r="B308" s="204"/>
      <c r="C308" s="205"/>
      <c r="D308" s="206" t="s">
        <v>71</v>
      </c>
      <c r="E308" s="218" t="s">
        <v>908</v>
      </c>
      <c r="F308" s="218" t="s">
        <v>909</v>
      </c>
      <c r="G308" s="205"/>
      <c r="H308" s="205"/>
      <c r="I308" s="208"/>
      <c r="J308" s="219">
        <f>BK308</f>
        <v>0</v>
      </c>
      <c r="K308" s="205"/>
      <c r="L308" s="210"/>
      <c r="M308" s="211"/>
      <c r="N308" s="212"/>
      <c r="O308" s="212"/>
      <c r="P308" s="213">
        <f>SUM(P309:P314)</f>
        <v>0</v>
      </c>
      <c r="Q308" s="212"/>
      <c r="R308" s="213">
        <f>SUM(R309:R314)</f>
        <v>0.0010100000000000001</v>
      </c>
      <c r="S308" s="212"/>
      <c r="T308" s="214">
        <f>SUM(T309:T314)</f>
        <v>0.029610000000000001</v>
      </c>
      <c r="AR308" s="215" t="s">
        <v>82</v>
      </c>
      <c r="AT308" s="216" t="s">
        <v>71</v>
      </c>
      <c r="AU308" s="216" t="s">
        <v>80</v>
      </c>
      <c r="AY308" s="215" t="s">
        <v>143</v>
      </c>
      <c r="BK308" s="217">
        <f>SUM(BK309:BK314)</f>
        <v>0</v>
      </c>
    </row>
    <row r="309" s="1" customFormat="1" ht="25.5" customHeight="1">
      <c r="B309" s="45"/>
      <c r="C309" s="220" t="s">
        <v>435</v>
      </c>
      <c r="D309" s="220" t="s">
        <v>146</v>
      </c>
      <c r="E309" s="221" t="s">
        <v>910</v>
      </c>
      <c r="F309" s="222" t="s">
        <v>911</v>
      </c>
      <c r="G309" s="223" t="s">
        <v>149</v>
      </c>
      <c r="H309" s="224">
        <v>1</v>
      </c>
      <c r="I309" s="225"/>
      <c r="J309" s="226">
        <f>ROUND(I309*H309,2)</f>
        <v>0</v>
      </c>
      <c r="K309" s="222" t="s">
        <v>150</v>
      </c>
      <c r="L309" s="71"/>
      <c r="M309" s="227" t="s">
        <v>21</v>
      </c>
      <c r="N309" s="228" t="s">
        <v>43</v>
      </c>
      <c r="O309" s="46"/>
      <c r="P309" s="229">
        <f>O309*H309</f>
        <v>0</v>
      </c>
      <c r="Q309" s="229">
        <v>0</v>
      </c>
      <c r="R309" s="229">
        <f>Q309*H309</f>
        <v>0</v>
      </c>
      <c r="S309" s="229">
        <v>0.029610000000000001</v>
      </c>
      <c r="T309" s="230">
        <f>S309*H309</f>
        <v>0.029610000000000001</v>
      </c>
      <c r="AR309" s="23" t="s">
        <v>239</v>
      </c>
      <c r="AT309" s="23" t="s">
        <v>146</v>
      </c>
      <c r="AU309" s="23" t="s">
        <v>82</v>
      </c>
      <c r="AY309" s="23" t="s">
        <v>143</v>
      </c>
      <c r="BE309" s="231">
        <f>IF(N309="základní",J309,0)</f>
        <v>0</v>
      </c>
      <c r="BF309" s="231">
        <f>IF(N309="snížená",J309,0)</f>
        <v>0</v>
      </c>
      <c r="BG309" s="231">
        <f>IF(N309="zákl. přenesená",J309,0)</f>
        <v>0</v>
      </c>
      <c r="BH309" s="231">
        <f>IF(N309="sníž. přenesená",J309,0)</f>
        <v>0</v>
      </c>
      <c r="BI309" s="231">
        <f>IF(N309="nulová",J309,0)</f>
        <v>0</v>
      </c>
      <c r="BJ309" s="23" t="s">
        <v>80</v>
      </c>
      <c r="BK309" s="231">
        <f>ROUND(I309*H309,2)</f>
        <v>0</v>
      </c>
      <c r="BL309" s="23" t="s">
        <v>239</v>
      </c>
      <c r="BM309" s="23" t="s">
        <v>912</v>
      </c>
    </row>
    <row r="310" s="11" customFormat="1">
      <c r="B310" s="235"/>
      <c r="C310" s="236"/>
      <c r="D310" s="232" t="s">
        <v>155</v>
      </c>
      <c r="E310" s="237" t="s">
        <v>21</v>
      </c>
      <c r="F310" s="238" t="s">
        <v>913</v>
      </c>
      <c r="G310" s="236"/>
      <c r="H310" s="237" t="s">
        <v>21</v>
      </c>
      <c r="I310" s="239"/>
      <c r="J310" s="236"/>
      <c r="K310" s="236"/>
      <c r="L310" s="240"/>
      <c r="M310" s="241"/>
      <c r="N310" s="242"/>
      <c r="O310" s="242"/>
      <c r="P310" s="242"/>
      <c r="Q310" s="242"/>
      <c r="R310" s="242"/>
      <c r="S310" s="242"/>
      <c r="T310" s="243"/>
      <c r="AT310" s="244" t="s">
        <v>155</v>
      </c>
      <c r="AU310" s="244" t="s">
        <v>82</v>
      </c>
      <c r="AV310" s="11" t="s">
        <v>80</v>
      </c>
      <c r="AW310" s="11" t="s">
        <v>35</v>
      </c>
      <c r="AX310" s="11" t="s">
        <v>72</v>
      </c>
      <c r="AY310" s="244" t="s">
        <v>143</v>
      </c>
    </row>
    <row r="311" s="12" customFormat="1">
      <c r="B311" s="245"/>
      <c r="C311" s="246"/>
      <c r="D311" s="232" t="s">
        <v>155</v>
      </c>
      <c r="E311" s="247" t="s">
        <v>21</v>
      </c>
      <c r="F311" s="248" t="s">
        <v>80</v>
      </c>
      <c r="G311" s="246"/>
      <c r="H311" s="249">
        <v>1</v>
      </c>
      <c r="I311" s="250"/>
      <c r="J311" s="246"/>
      <c r="K311" s="246"/>
      <c r="L311" s="251"/>
      <c r="M311" s="252"/>
      <c r="N311" s="253"/>
      <c r="O311" s="253"/>
      <c r="P311" s="253"/>
      <c r="Q311" s="253"/>
      <c r="R311" s="253"/>
      <c r="S311" s="253"/>
      <c r="T311" s="254"/>
      <c r="AT311" s="255" t="s">
        <v>155</v>
      </c>
      <c r="AU311" s="255" t="s">
        <v>82</v>
      </c>
      <c r="AV311" s="12" t="s">
        <v>82</v>
      </c>
      <c r="AW311" s="12" t="s">
        <v>35</v>
      </c>
      <c r="AX311" s="12" t="s">
        <v>80</v>
      </c>
      <c r="AY311" s="255" t="s">
        <v>143</v>
      </c>
    </row>
    <row r="312" s="1" customFormat="1" ht="16.5" customHeight="1">
      <c r="B312" s="45"/>
      <c r="C312" s="220" t="s">
        <v>439</v>
      </c>
      <c r="D312" s="220" t="s">
        <v>146</v>
      </c>
      <c r="E312" s="221" t="s">
        <v>914</v>
      </c>
      <c r="F312" s="222" t="s">
        <v>915</v>
      </c>
      <c r="G312" s="223" t="s">
        <v>149</v>
      </c>
      <c r="H312" s="224">
        <v>1</v>
      </c>
      <c r="I312" s="225"/>
      <c r="J312" s="226">
        <f>ROUND(I312*H312,2)</f>
        <v>0</v>
      </c>
      <c r="K312" s="222" t="s">
        <v>150</v>
      </c>
      <c r="L312" s="71"/>
      <c r="M312" s="227" t="s">
        <v>21</v>
      </c>
      <c r="N312" s="228" t="s">
        <v>43</v>
      </c>
      <c r="O312" s="46"/>
      <c r="P312" s="229">
        <f>O312*H312</f>
        <v>0</v>
      </c>
      <c r="Q312" s="229">
        <v>0.0010100000000000001</v>
      </c>
      <c r="R312" s="229">
        <f>Q312*H312</f>
        <v>0.0010100000000000001</v>
      </c>
      <c r="S312" s="229">
        <v>0</v>
      </c>
      <c r="T312" s="230">
        <f>S312*H312</f>
        <v>0</v>
      </c>
      <c r="AR312" s="23" t="s">
        <v>239</v>
      </c>
      <c r="AT312" s="23" t="s">
        <v>146</v>
      </c>
      <c r="AU312" s="23" t="s">
        <v>82</v>
      </c>
      <c r="AY312" s="23" t="s">
        <v>143</v>
      </c>
      <c r="BE312" s="231">
        <f>IF(N312="základní",J312,0)</f>
        <v>0</v>
      </c>
      <c r="BF312" s="231">
        <f>IF(N312="snížená",J312,0)</f>
        <v>0</v>
      </c>
      <c r="BG312" s="231">
        <f>IF(N312="zákl. přenesená",J312,0)</f>
        <v>0</v>
      </c>
      <c r="BH312" s="231">
        <f>IF(N312="sníž. přenesená",J312,0)</f>
        <v>0</v>
      </c>
      <c r="BI312" s="231">
        <f>IF(N312="nulová",J312,0)</f>
        <v>0</v>
      </c>
      <c r="BJ312" s="23" t="s">
        <v>80</v>
      </c>
      <c r="BK312" s="231">
        <f>ROUND(I312*H312,2)</f>
        <v>0</v>
      </c>
      <c r="BL312" s="23" t="s">
        <v>239</v>
      </c>
      <c r="BM312" s="23" t="s">
        <v>916</v>
      </c>
    </row>
    <row r="313" s="11" customFormat="1">
      <c r="B313" s="235"/>
      <c r="C313" s="236"/>
      <c r="D313" s="232" t="s">
        <v>155</v>
      </c>
      <c r="E313" s="237" t="s">
        <v>21</v>
      </c>
      <c r="F313" s="238" t="s">
        <v>917</v>
      </c>
      <c r="G313" s="236"/>
      <c r="H313" s="237" t="s">
        <v>21</v>
      </c>
      <c r="I313" s="239"/>
      <c r="J313" s="236"/>
      <c r="K313" s="236"/>
      <c r="L313" s="240"/>
      <c r="M313" s="241"/>
      <c r="N313" s="242"/>
      <c r="O313" s="242"/>
      <c r="P313" s="242"/>
      <c r="Q313" s="242"/>
      <c r="R313" s="242"/>
      <c r="S313" s="242"/>
      <c r="T313" s="243"/>
      <c r="AT313" s="244" t="s">
        <v>155</v>
      </c>
      <c r="AU313" s="244" t="s">
        <v>82</v>
      </c>
      <c r="AV313" s="11" t="s">
        <v>80</v>
      </c>
      <c r="AW313" s="11" t="s">
        <v>35</v>
      </c>
      <c r="AX313" s="11" t="s">
        <v>72</v>
      </c>
      <c r="AY313" s="244" t="s">
        <v>143</v>
      </c>
    </row>
    <row r="314" s="12" customFormat="1">
      <c r="B314" s="245"/>
      <c r="C314" s="246"/>
      <c r="D314" s="232" t="s">
        <v>155</v>
      </c>
      <c r="E314" s="247" t="s">
        <v>21</v>
      </c>
      <c r="F314" s="248" t="s">
        <v>80</v>
      </c>
      <c r="G314" s="246"/>
      <c r="H314" s="249">
        <v>1</v>
      </c>
      <c r="I314" s="250"/>
      <c r="J314" s="246"/>
      <c r="K314" s="246"/>
      <c r="L314" s="251"/>
      <c r="M314" s="252"/>
      <c r="N314" s="253"/>
      <c r="O314" s="253"/>
      <c r="P314" s="253"/>
      <c r="Q314" s="253"/>
      <c r="R314" s="253"/>
      <c r="S314" s="253"/>
      <c r="T314" s="254"/>
      <c r="AT314" s="255" t="s">
        <v>155</v>
      </c>
      <c r="AU314" s="255" t="s">
        <v>82</v>
      </c>
      <c r="AV314" s="12" t="s">
        <v>82</v>
      </c>
      <c r="AW314" s="12" t="s">
        <v>35</v>
      </c>
      <c r="AX314" s="12" t="s">
        <v>80</v>
      </c>
      <c r="AY314" s="255" t="s">
        <v>143</v>
      </c>
    </row>
    <row r="315" s="10" customFormat="1" ht="29.88" customHeight="1">
      <c r="B315" s="204"/>
      <c r="C315" s="205"/>
      <c r="D315" s="206" t="s">
        <v>71</v>
      </c>
      <c r="E315" s="218" t="s">
        <v>414</v>
      </c>
      <c r="F315" s="218" t="s">
        <v>415</v>
      </c>
      <c r="G315" s="205"/>
      <c r="H315" s="205"/>
      <c r="I315" s="208"/>
      <c r="J315" s="219">
        <f>BK315</f>
        <v>0</v>
      </c>
      <c r="K315" s="205"/>
      <c r="L315" s="210"/>
      <c r="M315" s="211"/>
      <c r="N315" s="212"/>
      <c r="O315" s="212"/>
      <c r="P315" s="213">
        <f>SUM(P316:P318)</f>
        <v>0</v>
      </c>
      <c r="Q315" s="212"/>
      <c r="R315" s="213">
        <f>SUM(R316:R318)</f>
        <v>0</v>
      </c>
      <c r="S315" s="212"/>
      <c r="T315" s="214">
        <f>SUM(T316:T318)</f>
        <v>0</v>
      </c>
      <c r="AR315" s="215" t="s">
        <v>82</v>
      </c>
      <c r="AT315" s="216" t="s">
        <v>71</v>
      </c>
      <c r="AU315" s="216" t="s">
        <v>80</v>
      </c>
      <c r="AY315" s="215" t="s">
        <v>143</v>
      </c>
      <c r="BK315" s="217">
        <f>SUM(BK316:BK318)</f>
        <v>0</v>
      </c>
    </row>
    <row r="316" s="1" customFormat="1" ht="25.5" customHeight="1">
      <c r="B316" s="45"/>
      <c r="C316" s="220" t="s">
        <v>443</v>
      </c>
      <c r="D316" s="220" t="s">
        <v>146</v>
      </c>
      <c r="E316" s="221" t="s">
        <v>423</v>
      </c>
      <c r="F316" s="222" t="s">
        <v>918</v>
      </c>
      <c r="G316" s="223" t="s">
        <v>149</v>
      </c>
      <c r="H316" s="224">
        <v>1</v>
      </c>
      <c r="I316" s="225"/>
      <c r="J316" s="226">
        <f>ROUND(I316*H316,2)</f>
        <v>0</v>
      </c>
      <c r="K316" s="222" t="s">
        <v>352</v>
      </c>
      <c r="L316" s="71"/>
      <c r="M316" s="227" t="s">
        <v>21</v>
      </c>
      <c r="N316" s="228" t="s">
        <v>43</v>
      </c>
      <c r="O316" s="46"/>
      <c r="P316" s="229">
        <f>O316*H316</f>
        <v>0</v>
      </c>
      <c r="Q316" s="229">
        <v>0</v>
      </c>
      <c r="R316" s="229">
        <f>Q316*H316</f>
        <v>0</v>
      </c>
      <c r="S316" s="229">
        <v>0</v>
      </c>
      <c r="T316" s="230">
        <f>S316*H316</f>
        <v>0</v>
      </c>
      <c r="AR316" s="23" t="s">
        <v>239</v>
      </c>
      <c r="AT316" s="23" t="s">
        <v>146</v>
      </c>
      <c r="AU316" s="23" t="s">
        <v>82</v>
      </c>
      <c r="AY316" s="23" t="s">
        <v>143</v>
      </c>
      <c r="BE316" s="231">
        <f>IF(N316="základní",J316,0)</f>
        <v>0</v>
      </c>
      <c r="BF316" s="231">
        <f>IF(N316="snížená",J316,0)</f>
        <v>0</v>
      </c>
      <c r="BG316" s="231">
        <f>IF(N316="zákl. přenesená",J316,0)</f>
        <v>0</v>
      </c>
      <c r="BH316" s="231">
        <f>IF(N316="sníž. přenesená",J316,0)</f>
        <v>0</v>
      </c>
      <c r="BI316" s="231">
        <f>IF(N316="nulová",J316,0)</f>
        <v>0</v>
      </c>
      <c r="BJ316" s="23" t="s">
        <v>80</v>
      </c>
      <c r="BK316" s="231">
        <f>ROUND(I316*H316,2)</f>
        <v>0</v>
      </c>
      <c r="BL316" s="23" t="s">
        <v>239</v>
      </c>
      <c r="BM316" s="23" t="s">
        <v>919</v>
      </c>
    </row>
    <row r="317" s="11" customFormat="1">
      <c r="B317" s="235"/>
      <c r="C317" s="236"/>
      <c r="D317" s="232" t="s">
        <v>155</v>
      </c>
      <c r="E317" s="237" t="s">
        <v>21</v>
      </c>
      <c r="F317" s="238" t="s">
        <v>920</v>
      </c>
      <c r="G317" s="236"/>
      <c r="H317" s="237" t="s">
        <v>21</v>
      </c>
      <c r="I317" s="239"/>
      <c r="J317" s="236"/>
      <c r="K317" s="236"/>
      <c r="L317" s="240"/>
      <c r="M317" s="241"/>
      <c r="N317" s="242"/>
      <c r="O317" s="242"/>
      <c r="P317" s="242"/>
      <c r="Q317" s="242"/>
      <c r="R317" s="242"/>
      <c r="S317" s="242"/>
      <c r="T317" s="243"/>
      <c r="AT317" s="244" t="s">
        <v>155</v>
      </c>
      <c r="AU317" s="244" t="s">
        <v>82</v>
      </c>
      <c r="AV317" s="11" t="s">
        <v>80</v>
      </c>
      <c r="AW317" s="11" t="s">
        <v>35</v>
      </c>
      <c r="AX317" s="11" t="s">
        <v>72</v>
      </c>
      <c r="AY317" s="244" t="s">
        <v>143</v>
      </c>
    </row>
    <row r="318" s="12" customFormat="1">
      <c r="B318" s="245"/>
      <c r="C318" s="246"/>
      <c r="D318" s="232" t="s">
        <v>155</v>
      </c>
      <c r="E318" s="247" t="s">
        <v>21</v>
      </c>
      <c r="F318" s="248" t="s">
        <v>80</v>
      </c>
      <c r="G318" s="246"/>
      <c r="H318" s="249">
        <v>1</v>
      </c>
      <c r="I318" s="250"/>
      <c r="J318" s="246"/>
      <c r="K318" s="246"/>
      <c r="L318" s="251"/>
      <c r="M318" s="252"/>
      <c r="N318" s="253"/>
      <c r="O318" s="253"/>
      <c r="P318" s="253"/>
      <c r="Q318" s="253"/>
      <c r="R318" s="253"/>
      <c r="S318" s="253"/>
      <c r="T318" s="254"/>
      <c r="AT318" s="255" t="s">
        <v>155</v>
      </c>
      <c r="AU318" s="255" t="s">
        <v>82</v>
      </c>
      <c r="AV318" s="12" t="s">
        <v>82</v>
      </c>
      <c r="AW318" s="12" t="s">
        <v>35</v>
      </c>
      <c r="AX318" s="12" t="s">
        <v>80</v>
      </c>
      <c r="AY318" s="255" t="s">
        <v>143</v>
      </c>
    </row>
    <row r="319" s="10" customFormat="1" ht="29.88" customHeight="1">
      <c r="B319" s="204"/>
      <c r="C319" s="205"/>
      <c r="D319" s="206" t="s">
        <v>71</v>
      </c>
      <c r="E319" s="218" t="s">
        <v>427</v>
      </c>
      <c r="F319" s="218" t="s">
        <v>428</v>
      </c>
      <c r="G319" s="205"/>
      <c r="H319" s="205"/>
      <c r="I319" s="208"/>
      <c r="J319" s="219">
        <f>BK319</f>
        <v>0</v>
      </c>
      <c r="K319" s="205"/>
      <c r="L319" s="210"/>
      <c r="M319" s="211"/>
      <c r="N319" s="212"/>
      <c r="O319" s="212"/>
      <c r="P319" s="213">
        <f>SUM(P320:P322)</f>
        <v>0</v>
      </c>
      <c r="Q319" s="212"/>
      <c r="R319" s="213">
        <f>SUM(R320:R322)</f>
        <v>0</v>
      </c>
      <c r="S319" s="212"/>
      <c r="T319" s="214">
        <f>SUM(T320:T322)</f>
        <v>0</v>
      </c>
      <c r="AR319" s="215" t="s">
        <v>82</v>
      </c>
      <c r="AT319" s="216" t="s">
        <v>71</v>
      </c>
      <c r="AU319" s="216" t="s">
        <v>80</v>
      </c>
      <c r="AY319" s="215" t="s">
        <v>143</v>
      </c>
      <c r="BK319" s="217">
        <f>SUM(BK320:BK322)</f>
        <v>0</v>
      </c>
    </row>
    <row r="320" s="1" customFormat="1" ht="25.5" customHeight="1">
      <c r="B320" s="45"/>
      <c r="C320" s="220" t="s">
        <v>447</v>
      </c>
      <c r="D320" s="220" t="s">
        <v>146</v>
      </c>
      <c r="E320" s="221" t="s">
        <v>430</v>
      </c>
      <c r="F320" s="222" t="s">
        <v>431</v>
      </c>
      <c r="G320" s="223" t="s">
        <v>149</v>
      </c>
      <c r="H320" s="224">
        <v>6</v>
      </c>
      <c r="I320" s="225"/>
      <c r="J320" s="226">
        <f>ROUND(I320*H320,2)</f>
        <v>0</v>
      </c>
      <c r="K320" s="222" t="s">
        <v>150</v>
      </c>
      <c r="L320" s="71"/>
      <c r="M320" s="227" t="s">
        <v>21</v>
      </c>
      <c r="N320" s="228" t="s">
        <v>43</v>
      </c>
      <c r="O320" s="46"/>
      <c r="P320" s="229">
        <f>O320*H320</f>
        <v>0</v>
      </c>
      <c r="Q320" s="229">
        <v>0</v>
      </c>
      <c r="R320" s="229">
        <f>Q320*H320</f>
        <v>0</v>
      </c>
      <c r="S320" s="229">
        <v>0</v>
      </c>
      <c r="T320" s="230">
        <f>S320*H320</f>
        <v>0</v>
      </c>
      <c r="AR320" s="23" t="s">
        <v>239</v>
      </c>
      <c r="AT320" s="23" t="s">
        <v>146</v>
      </c>
      <c r="AU320" s="23" t="s">
        <v>82</v>
      </c>
      <c r="AY320" s="23" t="s">
        <v>143</v>
      </c>
      <c r="BE320" s="231">
        <f>IF(N320="základní",J320,0)</f>
        <v>0</v>
      </c>
      <c r="BF320" s="231">
        <f>IF(N320="snížená",J320,0)</f>
        <v>0</v>
      </c>
      <c r="BG320" s="231">
        <f>IF(N320="zákl. přenesená",J320,0)</f>
        <v>0</v>
      </c>
      <c r="BH320" s="231">
        <f>IF(N320="sníž. přenesená",J320,0)</f>
        <v>0</v>
      </c>
      <c r="BI320" s="231">
        <f>IF(N320="nulová",J320,0)</f>
        <v>0</v>
      </c>
      <c r="BJ320" s="23" t="s">
        <v>80</v>
      </c>
      <c r="BK320" s="231">
        <f>ROUND(I320*H320,2)</f>
        <v>0</v>
      </c>
      <c r="BL320" s="23" t="s">
        <v>239</v>
      </c>
      <c r="BM320" s="23" t="s">
        <v>432</v>
      </c>
    </row>
    <row r="321" s="11" customFormat="1">
      <c r="B321" s="235"/>
      <c r="C321" s="236"/>
      <c r="D321" s="232" t="s">
        <v>155</v>
      </c>
      <c r="E321" s="237" t="s">
        <v>21</v>
      </c>
      <c r="F321" s="238" t="s">
        <v>426</v>
      </c>
      <c r="G321" s="236"/>
      <c r="H321" s="237" t="s">
        <v>21</v>
      </c>
      <c r="I321" s="239"/>
      <c r="J321" s="236"/>
      <c r="K321" s="236"/>
      <c r="L321" s="240"/>
      <c r="M321" s="241"/>
      <c r="N321" s="242"/>
      <c r="O321" s="242"/>
      <c r="P321" s="242"/>
      <c r="Q321" s="242"/>
      <c r="R321" s="242"/>
      <c r="S321" s="242"/>
      <c r="T321" s="243"/>
      <c r="AT321" s="244" t="s">
        <v>155</v>
      </c>
      <c r="AU321" s="244" t="s">
        <v>82</v>
      </c>
      <c r="AV321" s="11" t="s">
        <v>80</v>
      </c>
      <c r="AW321" s="11" t="s">
        <v>35</v>
      </c>
      <c r="AX321" s="11" t="s">
        <v>72</v>
      </c>
      <c r="AY321" s="244" t="s">
        <v>143</v>
      </c>
    </row>
    <row r="322" s="12" customFormat="1">
      <c r="B322" s="245"/>
      <c r="C322" s="246"/>
      <c r="D322" s="232" t="s">
        <v>155</v>
      </c>
      <c r="E322" s="247" t="s">
        <v>21</v>
      </c>
      <c r="F322" s="248" t="s">
        <v>178</v>
      </c>
      <c r="G322" s="246"/>
      <c r="H322" s="249">
        <v>6</v>
      </c>
      <c r="I322" s="250"/>
      <c r="J322" s="246"/>
      <c r="K322" s="246"/>
      <c r="L322" s="251"/>
      <c r="M322" s="252"/>
      <c r="N322" s="253"/>
      <c r="O322" s="253"/>
      <c r="P322" s="253"/>
      <c r="Q322" s="253"/>
      <c r="R322" s="253"/>
      <c r="S322" s="253"/>
      <c r="T322" s="254"/>
      <c r="AT322" s="255" t="s">
        <v>155</v>
      </c>
      <c r="AU322" s="255" t="s">
        <v>82</v>
      </c>
      <c r="AV322" s="12" t="s">
        <v>82</v>
      </c>
      <c r="AW322" s="12" t="s">
        <v>35</v>
      </c>
      <c r="AX322" s="12" t="s">
        <v>80</v>
      </c>
      <c r="AY322" s="255" t="s">
        <v>143</v>
      </c>
    </row>
    <row r="323" s="10" customFormat="1" ht="29.88" customHeight="1">
      <c r="B323" s="204"/>
      <c r="C323" s="205"/>
      <c r="D323" s="206" t="s">
        <v>71</v>
      </c>
      <c r="E323" s="218" t="s">
        <v>433</v>
      </c>
      <c r="F323" s="218" t="s">
        <v>434</v>
      </c>
      <c r="G323" s="205"/>
      <c r="H323" s="205"/>
      <c r="I323" s="208"/>
      <c r="J323" s="219">
        <f>BK323</f>
        <v>0</v>
      </c>
      <c r="K323" s="205"/>
      <c r="L323" s="210"/>
      <c r="M323" s="211"/>
      <c r="N323" s="212"/>
      <c r="O323" s="212"/>
      <c r="P323" s="213">
        <f>SUM(P324:P336)</f>
        <v>0</v>
      </c>
      <c r="Q323" s="212"/>
      <c r="R323" s="213">
        <f>SUM(R324:R336)</f>
        <v>0.00048000000000000007</v>
      </c>
      <c r="S323" s="212"/>
      <c r="T323" s="214">
        <f>SUM(T324:T336)</f>
        <v>0.28049999999999997</v>
      </c>
      <c r="AR323" s="215" t="s">
        <v>82</v>
      </c>
      <c r="AT323" s="216" t="s">
        <v>71</v>
      </c>
      <c r="AU323" s="216" t="s">
        <v>80</v>
      </c>
      <c r="AY323" s="215" t="s">
        <v>143</v>
      </c>
      <c r="BK323" s="217">
        <f>SUM(BK324:BK336)</f>
        <v>0</v>
      </c>
    </row>
    <row r="324" s="1" customFormat="1" ht="25.5" customHeight="1">
      <c r="B324" s="45"/>
      <c r="C324" s="220" t="s">
        <v>455</v>
      </c>
      <c r="D324" s="220" t="s">
        <v>146</v>
      </c>
      <c r="E324" s="221" t="s">
        <v>436</v>
      </c>
      <c r="F324" s="222" t="s">
        <v>437</v>
      </c>
      <c r="G324" s="223" t="s">
        <v>149</v>
      </c>
      <c r="H324" s="224">
        <v>6</v>
      </c>
      <c r="I324" s="225"/>
      <c r="J324" s="226">
        <f>ROUND(I324*H324,2)</f>
        <v>0</v>
      </c>
      <c r="K324" s="222" t="s">
        <v>150</v>
      </c>
      <c r="L324" s="71"/>
      <c r="M324" s="227" t="s">
        <v>21</v>
      </c>
      <c r="N324" s="228" t="s">
        <v>43</v>
      </c>
      <c r="O324" s="46"/>
      <c r="P324" s="229">
        <f>O324*H324</f>
        <v>0</v>
      </c>
      <c r="Q324" s="229">
        <v>0</v>
      </c>
      <c r="R324" s="229">
        <f>Q324*H324</f>
        <v>0</v>
      </c>
      <c r="S324" s="229">
        <v>0</v>
      </c>
      <c r="T324" s="230">
        <f>S324*H324</f>
        <v>0</v>
      </c>
      <c r="AR324" s="23" t="s">
        <v>239</v>
      </c>
      <c r="AT324" s="23" t="s">
        <v>146</v>
      </c>
      <c r="AU324" s="23" t="s">
        <v>82</v>
      </c>
      <c r="AY324" s="23" t="s">
        <v>143</v>
      </c>
      <c r="BE324" s="231">
        <f>IF(N324="základní",J324,0)</f>
        <v>0</v>
      </c>
      <c r="BF324" s="231">
        <f>IF(N324="snížená",J324,0)</f>
        <v>0</v>
      </c>
      <c r="BG324" s="231">
        <f>IF(N324="zákl. přenesená",J324,0)</f>
        <v>0</v>
      </c>
      <c r="BH324" s="231">
        <f>IF(N324="sníž. přenesená",J324,0)</f>
        <v>0</v>
      </c>
      <c r="BI324" s="231">
        <f>IF(N324="nulová",J324,0)</f>
        <v>0</v>
      </c>
      <c r="BJ324" s="23" t="s">
        <v>80</v>
      </c>
      <c r="BK324" s="231">
        <f>ROUND(I324*H324,2)</f>
        <v>0</v>
      </c>
      <c r="BL324" s="23" t="s">
        <v>239</v>
      </c>
      <c r="BM324" s="23" t="s">
        <v>438</v>
      </c>
    </row>
    <row r="325" s="11" customFormat="1">
      <c r="B325" s="235"/>
      <c r="C325" s="236"/>
      <c r="D325" s="232" t="s">
        <v>155</v>
      </c>
      <c r="E325" s="237" t="s">
        <v>21</v>
      </c>
      <c r="F325" s="238" t="s">
        <v>426</v>
      </c>
      <c r="G325" s="236"/>
      <c r="H325" s="237" t="s">
        <v>21</v>
      </c>
      <c r="I325" s="239"/>
      <c r="J325" s="236"/>
      <c r="K325" s="236"/>
      <c r="L325" s="240"/>
      <c r="M325" s="241"/>
      <c r="N325" s="242"/>
      <c r="O325" s="242"/>
      <c r="P325" s="242"/>
      <c r="Q325" s="242"/>
      <c r="R325" s="242"/>
      <c r="S325" s="242"/>
      <c r="T325" s="243"/>
      <c r="AT325" s="244" t="s">
        <v>155</v>
      </c>
      <c r="AU325" s="244" t="s">
        <v>82</v>
      </c>
      <c r="AV325" s="11" t="s">
        <v>80</v>
      </c>
      <c r="AW325" s="11" t="s">
        <v>35</v>
      </c>
      <c r="AX325" s="11" t="s">
        <v>72</v>
      </c>
      <c r="AY325" s="244" t="s">
        <v>143</v>
      </c>
    </row>
    <row r="326" s="12" customFormat="1">
      <c r="B326" s="245"/>
      <c r="C326" s="246"/>
      <c r="D326" s="232" t="s">
        <v>155</v>
      </c>
      <c r="E326" s="247" t="s">
        <v>21</v>
      </c>
      <c r="F326" s="248" t="s">
        <v>178</v>
      </c>
      <c r="G326" s="246"/>
      <c r="H326" s="249">
        <v>6</v>
      </c>
      <c r="I326" s="250"/>
      <c r="J326" s="246"/>
      <c r="K326" s="246"/>
      <c r="L326" s="251"/>
      <c r="M326" s="252"/>
      <c r="N326" s="253"/>
      <c r="O326" s="253"/>
      <c r="P326" s="253"/>
      <c r="Q326" s="253"/>
      <c r="R326" s="253"/>
      <c r="S326" s="253"/>
      <c r="T326" s="254"/>
      <c r="AT326" s="255" t="s">
        <v>155</v>
      </c>
      <c r="AU326" s="255" t="s">
        <v>82</v>
      </c>
      <c r="AV326" s="12" t="s">
        <v>82</v>
      </c>
      <c r="AW326" s="12" t="s">
        <v>35</v>
      </c>
      <c r="AX326" s="12" t="s">
        <v>80</v>
      </c>
      <c r="AY326" s="255" t="s">
        <v>143</v>
      </c>
    </row>
    <row r="327" s="1" customFormat="1" ht="25.5" customHeight="1">
      <c r="B327" s="45"/>
      <c r="C327" s="220" t="s">
        <v>461</v>
      </c>
      <c r="D327" s="220" t="s">
        <v>146</v>
      </c>
      <c r="E327" s="221" t="s">
        <v>440</v>
      </c>
      <c r="F327" s="222" t="s">
        <v>441</v>
      </c>
      <c r="G327" s="223" t="s">
        <v>149</v>
      </c>
      <c r="H327" s="224">
        <v>6</v>
      </c>
      <c r="I327" s="225"/>
      <c r="J327" s="226">
        <f>ROUND(I327*H327,2)</f>
        <v>0</v>
      </c>
      <c r="K327" s="222" t="s">
        <v>150</v>
      </c>
      <c r="L327" s="71"/>
      <c r="M327" s="227" t="s">
        <v>21</v>
      </c>
      <c r="N327" s="228" t="s">
        <v>43</v>
      </c>
      <c r="O327" s="46"/>
      <c r="P327" s="229">
        <f>O327*H327</f>
        <v>0</v>
      </c>
      <c r="Q327" s="229">
        <v>8.0000000000000007E-05</v>
      </c>
      <c r="R327" s="229">
        <f>Q327*H327</f>
        <v>0.00048000000000000007</v>
      </c>
      <c r="S327" s="229">
        <v>0.04675</v>
      </c>
      <c r="T327" s="230">
        <f>S327*H327</f>
        <v>0.28049999999999997</v>
      </c>
      <c r="AR327" s="23" t="s">
        <v>239</v>
      </c>
      <c r="AT327" s="23" t="s">
        <v>146</v>
      </c>
      <c r="AU327" s="23" t="s">
        <v>82</v>
      </c>
      <c r="AY327" s="23" t="s">
        <v>143</v>
      </c>
      <c r="BE327" s="231">
        <f>IF(N327="základní",J327,0)</f>
        <v>0</v>
      </c>
      <c r="BF327" s="231">
        <f>IF(N327="snížená",J327,0)</f>
        <v>0</v>
      </c>
      <c r="BG327" s="231">
        <f>IF(N327="zákl. přenesená",J327,0)</f>
        <v>0</v>
      </c>
      <c r="BH327" s="231">
        <f>IF(N327="sníž. přenesená",J327,0)</f>
        <v>0</v>
      </c>
      <c r="BI327" s="231">
        <f>IF(N327="nulová",J327,0)</f>
        <v>0</v>
      </c>
      <c r="BJ327" s="23" t="s">
        <v>80</v>
      </c>
      <c r="BK327" s="231">
        <f>ROUND(I327*H327,2)</f>
        <v>0</v>
      </c>
      <c r="BL327" s="23" t="s">
        <v>239</v>
      </c>
      <c r="BM327" s="23" t="s">
        <v>442</v>
      </c>
    </row>
    <row r="328" s="11" customFormat="1">
      <c r="B328" s="235"/>
      <c r="C328" s="236"/>
      <c r="D328" s="232" t="s">
        <v>155</v>
      </c>
      <c r="E328" s="237" t="s">
        <v>21</v>
      </c>
      <c r="F328" s="238" t="s">
        <v>421</v>
      </c>
      <c r="G328" s="236"/>
      <c r="H328" s="237" t="s">
        <v>21</v>
      </c>
      <c r="I328" s="239"/>
      <c r="J328" s="236"/>
      <c r="K328" s="236"/>
      <c r="L328" s="240"/>
      <c r="M328" s="241"/>
      <c r="N328" s="242"/>
      <c r="O328" s="242"/>
      <c r="P328" s="242"/>
      <c r="Q328" s="242"/>
      <c r="R328" s="242"/>
      <c r="S328" s="242"/>
      <c r="T328" s="243"/>
      <c r="AT328" s="244" t="s">
        <v>155</v>
      </c>
      <c r="AU328" s="244" t="s">
        <v>82</v>
      </c>
      <c r="AV328" s="11" t="s">
        <v>80</v>
      </c>
      <c r="AW328" s="11" t="s">
        <v>35</v>
      </c>
      <c r="AX328" s="11" t="s">
        <v>72</v>
      </c>
      <c r="AY328" s="244" t="s">
        <v>143</v>
      </c>
    </row>
    <row r="329" s="12" customFormat="1">
      <c r="B329" s="245"/>
      <c r="C329" s="246"/>
      <c r="D329" s="232" t="s">
        <v>155</v>
      </c>
      <c r="E329" s="247" t="s">
        <v>21</v>
      </c>
      <c r="F329" s="248" t="s">
        <v>178</v>
      </c>
      <c r="G329" s="246"/>
      <c r="H329" s="249">
        <v>6</v>
      </c>
      <c r="I329" s="250"/>
      <c r="J329" s="246"/>
      <c r="K329" s="246"/>
      <c r="L329" s="251"/>
      <c r="M329" s="252"/>
      <c r="N329" s="253"/>
      <c r="O329" s="253"/>
      <c r="P329" s="253"/>
      <c r="Q329" s="253"/>
      <c r="R329" s="253"/>
      <c r="S329" s="253"/>
      <c r="T329" s="254"/>
      <c r="AT329" s="255" t="s">
        <v>155</v>
      </c>
      <c r="AU329" s="255" t="s">
        <v>82</v>
      </c>
      <c r="AV329" s="12" t="s">
        <v>82</v>
      </c>
      <c r="AW329" s="12" t="s">
        <v>35</v>
      </c>
      <c r="AX329" s="12" t="s">
        <v>80</v>
      </c>
      <c r="AY329" s="255" t="s">
        <v>143</v>
      </c>
    </row>
    <row r="330" s="1" customFormat="1" ht="25.5" customHeight="1">
      <c r="B330" s="45"/>
      <c r="C330" s="220" t="s">
        <v>466</v>
      </c>
      <c r="D330" s="220" t="s">
        <v>146</v>
      </c>
      <c r="E330" s="221" t="s">
        <v>444</v>
      </c>
      <c r="F330" s="222" t="s">
        <v>445</v>
      </c>
      <c r="G330" s="223" t="s">
        <v>149</v>
      </c>
      <c r="H330" s="224">
        <v>6</v>
      </c>
      <c r="I330" s="225"/>
      <c r="J330" s="226">
        <f>ROUND(I330*H330,2)</f>
        <v>0</v>
      </c>
      <c r="K330" s="222" t="s">
        <v>150</v>
      </c>
      <c r="L330" s="71"/>
      <c r="M330" s="227" t="s">
        <v>21</v>
      </c>
      <c r="N330" s="228" t="s">
        <v>43</v>
      </c>
      <c r="O330" s="46"/>
      <c r="P330" s="229">
        <f>O330*H330</f>
        <v>0</v>
      </c>
      <c r="Q330" s="229">
        <v>0</v>
      </c>
      <c r="R330" s="229">
        <f>Q330*H330</f>
        <v>0</v>
      </c>
      <c r="S330" s="229">
        <v>0</v>
      </c>
      <c r="T330" s="230">
        <f>S330*H330</f>
        <v>0</v>
      </c>
      <c r="AR330" s="23" t="s">
        <v>239</v>
      </c>
      <c r="AT330" s="23" t="s">
        <v>146</v>
      </c>
      <c r="AU330" s="23" t="s">
        <v>82</v>
      </c>
      <c r="AY330" s="23" t="s">
        <v>143</v>
      </c>
      <c r="BE330" s="231">
        <f>IF(N330="základní",J330,0)</f>
        <v>0</v>
      </c>
      <c r="BF330" s="231">
        <f>IF(N330="snížená",J330,0)</f>
        <v>0</v>
      </c>
      <c r="BG330" s="231">
        <f>IF(N330="zákl. přenesená",J330,0)</f>
        <v>0</v>
      </c>
      <c r="BH330" s="231">
        <f>IF(N330="sníž. přenesená",J330,0)</f>
        <v>0</v>
      </c>
      <c r="BI330" s="231">
        <f>IF(N330="nulová",J330,0)</f>
        <v>0</v>
      </c>
      <c r="BJ330" s="23" t="s">
        <v>80</v>
      </c>
      <c r="BK330" s="231">
        <f>ROUND(I330*H330,2)</f>
        <v>0</v>
      </c>
      <c r="BL330" s="23" t="s">
        <v>239</v>
      </c>
      <c r="BM330" s="23" t="s">
        <v>446</v>
      </c>
    </row>
    <row r="331" s="11" customFormat="1">
      <c r="B331" s="235"/>
      <c r="C331" s="236"/>
      <c r="D331" s="232" t="s">
        <v>155</v>
      </c>
      <c r="E331" s="237" t="s">
        <v>21</v>
      </c>
      <c r="F331" s="238" t="s">
        <v>426</v>
      </c>
      <c r="G331" s="236"/>
      <c r="H331" s="237" t="s">
        <v>21</v>
      </c>
      <c r="I331" s="239"/>
      <c r="J331" s="236"/>
      <c r="K331" s="236"/>
      <c r="L331" s="240"/>
      <c r="M331" s="241"/>
      <c r="N331" s="242"/>
      <c r="O331" s="242"/>
      <c r="P331" s="242"/>
      <c r="Q331" s="242"/>
      <c r="R331" s="242"/>
      <c r="S331" s="242"/>
      <c r="T331" s="243"/>
      <c r="AT331" s="244" t="s">
        <v>155</v>
      </c>
      <c r="AU331" s="244" t="s">
        <v>82</v>
      </c>
      <c r="AV331" s="11" t="s">
        <v>80</v>
      </c>
      <c r="AW331" s="11" t="s">
        <v>35</v>
      </c>
      <c r="AX331" s="11" t="s">
        <v>72</v>
      </c>
      <c r="AY331" s="244" t="s">
        <v>143</v>
      </c>
    </row>
    <row r="332" s="12" customFormat="1">
      <c r="B332" s="245"/>
      <c r="C332" s="246"/>
      <c r="D332" s="232" t="s">
        <v>155</v>
      </c>
      <c r="E332" s="247" t="s">
        <v>21</v>
      </c>
      <c r="F332" s="248" t="s">
        <v>178</v>
      </c>
      <c r="G332" s="246"/>
      <c r="H332" s="249">
        <v>6</v>
      </c>
      <c r="I332" s="250"/>
      <c r="J332" s="246"/>
      <c r="K332" s="246"/>
      <c r="L332" s="251"/>
      <c r="M332" s="252"/>
      <c r="N332" s="253"/>
      <c r="O332" s="253"/>
      <c r="P332" s="253"/>
      <c r="Q332" s="253"/>
      <c r="R332" s="253"/>
      <c r="S332" s="253"/>
      <c r="T332" s="254"/>
      <c r="AT332" s="255" t="s">
        <v>155</v>
      </c>
      <c r="AU332" s="255" t="s">
        <v>82</v>
      </c>
      <c r="AV332" s="12" t="s">
        <v>82</v>
      </c>
      <c r="AW332" s="12" t="s">
        <v>35</v>
      </c>
      <c r="AX332" s="12" t="s">
        <v>80</v>
      </c>
      <c r="AY332" s="255" t="s">
        <v>143</v>
      </c>
    </row>
    <row r="333" s="1" customFormat="1" ht="25.5" customHeight="1">
      <c r="B333" s="45"/>
      <c r="C333" s="220" t="s">
        <v>474</v>
      </c>
      <c r="D333" s="220" t="s">
        <v>146</v>
      </c>
      <c r="E333" s="221" t="s">
        <v>448</v>
      </c>
      <c r="F333" s="222" t="s">
        <v>449</v>
      </c>
      <c r="G333" s="223" t="s">
        <v>162</v>
      </c>
      <c r="H333" s="224">
        <v>9.5999999999999996</v>
      </c>
      <c r="I333" s="225"/>
      <c r="J333" s="226">
        <f>ROUND(I333*H333,2)</f>
        <v>0</v>
      </c>
      <c r="K333" s="222" t="s">
        <v>150</v>
      </c>
      <c r="L333" s="71"/>
      <c r="M333" s="227" t="s">
        <v>21</v>
      </c>
      <c r="N333" s="228" t="s">
        <v>43</v>
      </c>
      <c r="O333" s="46"/>
      <c r="P333" s="229">
        <f>O333*H333</f>
        <v>0</v>
      </c>
      <c r="Q333" s="229">
        <v>0</v>
      </c>
      <c r="R333" s="229">
        <f>Q333*H333</f>
        <v>0</v>
      </c>
      <c r="S333" s="229">
        <v>0</v>
      </c>
      <c r="T333" s="230">
        <f>S333*H333</f>
        <v>0</v>
      </c>
      <c r="AR333" s="23" t="s">
        <v>239</v>
      </c>
      <c r="AT333" s="23" t="s">
        <v>146</v>
      </c>
      <c r="AU333" s="23" t="s">
        <v>82</v>
      </c>
      <c r="AY333" s="23" t="s">
        <v>143</v>
      </c>
      <c r="BE333" s="231">
        <f>IF(N333="základní",J333,0)</f>
        <v>0</v>
      </c>
      <c r="BF333" s="231">
        <f>IF(N333="snížená",J333,0)</f>
        <v>0</v>
      </c>
      <c r="BG333" s="231">
        <f>IF(N333="zákl. přenesená",J333,0)</f>
        <v>0</v>
      </c>
      <c r="BH333" s="231">
        <f>IF(N333="sníž. přenesená",J333,0)</f>
        <v>0</v>
      </c>
      <c r="BI333" s="231">
        <f>IF(N333="nulová",J333,0)</f>
        <v>0</v>
      </c>
      <c r="BJ333" s="23" t="s">
        <v>80</v>
      </c>
      <c r="BK333" s="231">
        <f>ROUND(I333*H333,2)</f>
        <v>0</v>
      </c>
      <c r="BL333" s="23" t="s">
        <v>239</v>
      </c>
      <c r="BM333" s="23" t="s">
        <v>450</v>
      </c>
    </row>
    <row r="334" s="1" customFormat="1">
      <c r="B334" s="45"/>
      <c r="C334" s="73"/>
      <c r="D334" s="232" t="s">
        <v>153</v>
      </c>
      <c r="E334" s="73"/>
      <c r="F334" s="233" t="s">
        <v>451</v>
      </c>
      <c r="G334" s="73"/>
      <c r="H334" s="73"/>
      <c r="I334" s="190"/>
      <c r="J334" s="73"/>
      <c r="K334" s="73"/>
      <c r="L334" s="71"/>
      <c r="M334" s="234"/>
      <c r="N334" s="46"/>
      <c r="O334" s="46"/>
      <c r="P334" s="46"/>
      <c r="Q334" s="46"/>
      <c r="R334" s="46"/>
      <c r="S334" s="46"/>
      <c r="T334" s="94"/>
      <c r="AT334" s="23" t="s">
        <v>153</v>
      </c>
      <c r="AU334" s="23" t="s">
        <v>82</v>
      </c>
    </row>
    <row r="335" s="11" customFormat="1">
      <c r="B335" s="235"/>
      <c r="C335" s="236"/>
      <c r="D335" s="232" t="s">
        <v>155</v>
      </c>
      <c r="E335" s="237" t="s">
        <v>21</v>
      </c>
      <c r="F335" s="238" t="s">
        <v>426</v>
      </c>
      <c r="G335" s="236"/>
      <c r="H335" s="237" t="s">
        <v>21</v>
      </c>
      <c r="I335" s="239"/>
      <c r="J335" s="236"/>
      <c r="K335" s="236"/>
      <c r="L335" s="240"/>
      <c r="M335" s="241"/>
      <c r="N335" s="242"/>
      <c r="O335" s="242"/>
      <c r="P335" s="242"/>
      <c r="Q335" s="242"/>
      <c r="R335" s="242"/>
      <c r="S335" s="242"/>
      <c r="T335" s="243"/>
      <c r="AT335" s="244" t="s">
        <v>155</v>
      </c>
      <c r="AU335" s="244" t="s">
        <v>82</v>
      </c>
      <c r="AV335" s="11" t="s">
        <v>80</v>
      </c>
      <c r="AW335" s="11" t="s">
        <v>35</v>
      </c>
      <c r="AX335" s="11" t="s">
        <v>72</v>
      </c>
      <c r="AY335" s="244" t="s">
        <v>143</v>
      </c>
    </row>
    <row r="336" s="12" customFormat="1">
      <c r="B336" s="245"/>
      <c r="C336" s="246"/>
      <c r="D336" s="232" t="s">
        <v>155</v>
      </c>
      <c r="E336" s="247" t="s">
        <v>21</v>
      </c>
      <c r="F336" s="248" t="s">
        <v>921</v>
      </c>
      <c r="G336" s="246"/>
      <c r="H336" s="249">
        <v>9.5999999999999996</v>
      </c>
      <c r="I336" s="250"/>
      <c r="J336" s="246"/>
      <c r="K336" s="246"/>
      <c r="L336" s="251"/>
      <c r="M336" s="252"/>
      <c r="N336" s="253"/>
      <c r="O336" s="253"/>
      <c r="P336" s="253"/>
      <c r="Q336" s="253"/>
      <c r="R336" s="253"/>
      <c r="S336" s="253"/>
      <c r="T336" s="254"/>
      <c r="AT336" s="255" t="s">
        <v>155</v>
      </c>
      <c r="AU336" s="255" t="s">
        <v>82</v>
      </c>
      <c r="AV336" s="12" t="s">
        <v>82</v>
      </c>
      <c r="AW336" s="12" t="s">
        <v>35</v>
      </c>
      <c r="AX336" s="12" t="s">
        <v>80</v>
      </c>
      <c r="AY336" s="255" t="s">
        <v>143</v>
      </c>
    </row>
    <row r="337" s="10" customFormat="1" ht="29.88" customHeight="1">
      <c r="B337" s="204"/>
      <c r="C337" s="205"/>
      <c r="D337" s="206" t="s">
        <v>71</v>
      </c>
      <c r="E337" s="218" t="s">
        <v>453</v>
      </c>
      <c r="F337" s="218" t="s">
        <v>454</v>
      </c>
      <c r="G337" s="205"/>
      <c r="H337" s="205"/>
      <c r="I337" s="208"/>
      <c r="J337" s="219">
        <f>BK337</f>
        <v>0</v>
      </c>
      <c r="K337" s="205"/>
      <c r="L337" s="210"/>
      <c r="M337" s="211"/>
      <c r="N337" s="212"/>
      <c r="O337" s="212"/>
      <c r="P337" s="213">
        <f>SUM(P338:P346)</f>
        <v>0</v>
      </c>
      <c r="Q337" s="212"/>
      <c r="R337" s="213">
        <f>SUM(R338:R346)</f>
        <v>0.032000000000000001</v>
      </c>
      <c r="S337" s="212"/>
      <c r="T337" s="214">
        <f>SUM(T338:T346)</f>
        <v>0.064000000000000001</v>
      </c>
      <c r="AR337" s="215" t="s">
        <v>82</v>
      </c>
      <c r="AT337" s="216" t="s">
        <v>71</v>
      </c>
      <c r="AU337" s="216" t="s">
        <v>80</v>
      </c>
      <c r="AY337" s="215" t="s">
        <v>143</v>
      </c>
      <c r="BK337" s="217">
        <f>SUM(BK338:BK346)</f>
        <v>0</v>
      </c>
    </row>
    <row r="338" s="1" customFormat="1" ht="16.5" customHeight="1">
      <c r="B338" s="45"/>
      <c r="C338" s="220" t="s">
        <v>483</v>
      </c>
      <c r="D338" s="220" t="s">
        <v>146</v>
      </c>
      <c r="E338" s="221" t="s">
        <v>462</v>
      </c>
      <c r="F338" s="222" t="s">
        <v>463</v>
      </c>
      <c r="G338" s="223" t="s">
        <v>419</v>
      </c>
      <c r="H338" s="224">
        <v>30</v>
      </c>
      <c r="I338" s="225"/>
      <c r="J338" s="226">
        <f>ROUND(I338*H338,2)</f>
        <v>0</v>
      </c>
      <c r="K338" s="222" t="s">
        <v>352</v>
      </c>
      <c r="L338" s="71"/>
      <c r="M338" s="227" t="s">
        <v>21</v>
      </c>
      <c r="N338" s="228" t="s">
        <v>43</v>
      </c>
      <c r="O338" s="46"/>
      <c r="P338" s="229">
        <f>O338*H338</f>
        <v>0</v>
      </c>
      <c r="Q338" s="229">
        <v>0.001</v>
      </c>
      <c r="R338" s="229">
        <f>Q338*H338</f>
        <v>0.029999999999999999</v>
      </c>
      <c r="S338" s="229">
        <v>0.002</v>
      </c>
      <c r="T338" s="230">
        <f>S338*H338</f>
        <v>0.059999999999999998</v>
      </c>
      <c r="AR338" s="23" t="s">
        <v>239</v>
      </c>
      <c r="AT338" s="23" t="s">
        <v>146</v>
      </c>
      <c r="AU338" s="23" t="s">
        <v>82</v>
      </c>
      <c r="AY338" s="23" t="s">
        <v>143</v>
      </c>
      <c r="BE338" s="231">
        <f>IF(N338="základní",J338,0)</f>
        <v>0</v>
      </c>
      <c r="BF338" s="231">
        <f>IF(N338="snížená",J338,0)</f>
        <v>0</v>
      </c>
      <c r="BG338" s="231">
        <f>IF(N338="zákl. přenesená",J338,0)</f>
        <v>0</v>
      </c>
      <c r="BH338" s="231">
        <f>IF(N338="sníž. přenesená",J338,0)</f>
        <v>0</v>
      </c>
      <c r="BI338" s="231">
        <f>IF(N338="nulová",J338,0)</f>
        <v>0</v>
      </c>
      <c r="BJ338" s="23" t="s">
        <v>80</v>
      </c>
      <c r="BK338" s="231">
        <f>ROUND(I338*H338,2)</f>
        <v>0</v>
      </c>
      <c r="BL338" s="23" t="s">
        <v>239</v>
      </c>
      <c r="BM338" s="23" t="s">
        <v>464</v>
      </c>
    </row>
    <row r="339" s="11" customFormat="1">
      <c r="B339" s="235"/>
      <c r="C339" s="236"/>
      <c r="D339" s="232" t="s">
        <v>155</v>
      </c>
      <c r="E339" s="237" t="s">
        <v>21</v>
      </c>
      <c r="F339" s="238" t="s">
        <v>465</v>
      </c>
      <c r="G339" s="236"/>
      <c r="H339" s="237" t="s">
        <v>21</v>
      </c>
      <c r="I339" s="239"/>
      <c r="J339" s="236"/>
      <c r="K339" s="236"/>
      <c r="L339" s="240"/>
      <c r="M339" s="241"/>
      <c r="N339" s="242"/>
      <c r="O339" s="242"/>
      <c r="P339" s="242"/>
      <c r="Q339" s="242"/>
      <c r="R339" s="242"/>
      <c r="S339" s="242"/>
      <c r="T339" s="243"/>
      <c r="AT339" s="244" t="s">
        <v>155</v>
      </c>
      <c r="AU339" s="244" t="s">
        <v>82</v>
      </c>
      <c r="AV339" s="11" t="s">
        <v>80</v>
      </c>
      <c r="AW339" s="11" t="s">
        <v>35</v>
      </c>
      <c r="AX339" s="11" t="s">
        <v>72</v>
      </c>
      <c r="AY339" s="244" t="s">
        <v>143</v>
      </c>
    </row>
    <row r="340" s="12" customFormat="1">
      <c r="B340" s="245"/>
      <c r="C340" s="246"/>
      <c r="D340" s="232" t="s">
        <v>155</v>
      </c>
      <c r="E340" s="247" t="s">
        <v>21</v>
      </c>
      <c r="F340" s="248" t="s">
        <v>322</v>
      </c>
      <c r="G340" s="246"/>
      <c r="H340" s="249">
        <v>30</v>
      </c>
      <c r="I340" s="250"/>
      <c r="J340" s="246"/>
      <c r="K340" s="246"/>
      <c r="L340" s="251"/>
      <c r="M340" s="252"/>
      <c r="N340" s="253"/>
      <c r="O340" s="253"/>
      <c r="P340" s="253"/>
      <c r="Q340" s="253"/>
      <c r="R340" s="253"/>
      <c r="S340" s="253"/>
      <c r="T340" s="254"/>
      <c r="AT340" s="255" t="s">
        <v>155</v>
      </c>
      <c r="AU340" s="255" t="s">
        <v>82</v>
      </c>
      <c r="AV340" s="12" t="s">
        <v>82</v>
      </c>
      <c r="AW340" s="12" t="s">
        <v>35</v>
      </c>
      <c r="AX340" s="12" t="s">
        <v>80</v>
      </c>
      <c r="AY340" s="255" t="s">
        <v>143</v>
      </c>
    </row>
    <row r="341" s="1" customFormat="1" ht="63.75" customHeight="1">
      <c r="B341" s="45"/>
      <c r="C341" s="220" t="s">
        <v>490</v>
      </c>
      <c r="D341" s="220" t="s">
        <v>146</v>
      </c>
      <c r="E341" s="221" t="s">
        <v>467</v>
      </c>
      <c r="F341" s="222" t="s">
        <v>468</v>
      </c>
      <c r="G341" s="223" t="s">
        <v>469</v>
      </c>
      <c r="H341" s="224">
        <v>1</v>
      </c>
      <c r="I341" s="225"/>
      <c r="J341" s="226">
        <f>ROUND(I341*H341,2)</f>
        <v>0</v>
      </c>
      <c r="K341" s="222" t="s">
        <v>352</v>
      </c>
      <c r="L341" s="71"/>
      <c r="M341" s="227" t="s">
        <v>21</v>
      </c>
      <c r="N341" s="228" t="s">
        <v>43</v>
      </c>
      <c r="O341" s="46"/>
      <c r="P341" s="229">
        <f>O341*H341</f>
        <v>0</v>
      </c>
      <c r="Q341" s="229">
        <v>0.001</v>
      </c>
      <c r="R341" s="229">
        <f>Q341*H341</f>
        <v>0.001</v>
      </c>
      <c r="S341" s="229">
        <v>0.002</v>
      </c>
      <c r="T341" s="230">
        <f>S341*H341</f>
        <v>0.002</v>
      </c>
      <c r="AR341" s="23" t="s">
        <v>239</v>
      </c>
      <c r="AT341" s="23" t="s">
        <v>146</v>
      </c>
      <c r="AU341" s="23" t="s">
        <v>82</v>
      </c>
      <c r="AY341" s="23" t="s">
        <v>143</v>
      </c>
      <c r="BE341" s="231">
        <f>IF(N341="základní",J341,0)</f>
        <v>0</v>
      </c>
      <c r="BF341" s="231">
        <f>IF(N341="snížená",J341,0)</f>
        <v>0</v>
      </c>
      <c r="BG341" s="231">
        <f>IF(N341="zákl. přenesená",J341,0)</f>
        <v>0</v>
      </c>
      <c r="BH341" s="231">
        <f>IF(N341="sníž. přenesená",J341,0)</f>
        <v>0</v>
      </c>
      <c r="BI341" s="231">
        <f>IF(N341="nulová",J341,0)</f>
        <v>0</v>
      </c>
      <c r="BJ341" s="23" t="s">
        <v>80</v>
      </c>
      <c r="BK341" s="231">
        <f>ROUND(I341*H341,2)</f>
        <v>0</v>
      </c>
      <c r="BL341" s="23" t="s">
        <v>239</v>
      </c>
      <c r="BM341" s="23" t="s">
        <v>470</v>
      </c>
    </row>
    <row r="342" s="11" customFormat="1">
      <c r="B342" s="235"/>
      <c r="C342" s="236"/>
      <c r="D342" s="232" t="s">
        <v>155</v>
      </c>
      <c r="E342" s="237" t="s">
        <v>21</v>
      </c>
      <c r="F342" s="238" t="s">
        <v>471</v>
      </c>
      <c r="G342" s="236"/>
      <c r="H342" s="237" t="s">
        <v>21</v>
      </c>
      <c r="I342" s="239"/>
      <c r="J342" s="236"/>
      <c r="K342" s="236"/>
      <c r="L342" s="240"/>
      <c r="M342" s="241"/>
      <c r="N342" s="242"/>
      <c r="O342" s="242"/>
      <c r="P342" s="242"/>
      <c r="Q342" s="242"/>
      <c r="R342" s="242"/>
      <c r="S342" s="242"/>
      <c r="T342" s="243"/>
      <c r="AT342" s="244" t="s">
        <v>155</v>
      </c>
      <c r="AU342" s="244" t="s">
        <v>82</v>
      </c>
      <c r="AV342" s="11" t="s">
        <v>80</v>
      </c>
      <c r="AW342" s="11" t="s">
        <v>35</v>
      </c>
      <c r="AX342" s="11" t="s">
        <v>72</v>
      </c>
      <c r="AY342" s="244" t="s">
        <v>143</v>
      </c>
    </row>
    <row r="343" s="12" customFormat="1">
      <c r="B343" s="245"/>
      <c r="C343" s="246"/>
      <c r="D343" s="232" t="s">
        <v>155</v>
      </c>
      <c r="E343" s="247" t="s">
        <v>21</v>
      </c>
      <c r="F343" s="248" t="s">
        <v>80</v>
      </c>
      <c r="G343" s="246"/>
      <c r="H343" s="249">
        <v>1</v>
      </c>
      <c r="I343" s="250"/>
      <c r="J343" s="246"/>
      <c r="K343" s="246"/>
      <c r="L343" s="251"/>
      <c r="M343" s="252"/>
      <c r="N343" s="253"/>
      <c r="O343" s="253"/>
      <c r="P343" s="253"/>
      <c r="Q343" s="253"/>
      <c r="R343" s="253"/>
      <c r="S343" s="253"/>
      <c r="T343" s="254"/>
      <c r="AT343" s="255" t="s">
        <v>155</v>
      </c>
      <c r="AU343" s="255" t="s">
        <v>82</v>
      </c>
      <c r="AV343" s="12" t="s">
        <v>82</v>
      </c>
      <c r="AW343" s="12" t="s">
        <v>35</v>
      </c>
      <c r="AX343" s="12" t="s">
        <v>80</v>
      </c>
      <c r="AY343" s="255" t="s">
        <v>143</v>
      </c>
    </row>
    <row r="344" s="1" customFormat="1" ht="38.25" customHeight="1">
      <c r="B344" s="45"/>
      <c r="C344" s="220" t="s">
        <v>494</v>
      </c>
      <c r="D344" s="220" t="s">
        <v>146</v>
      </c>
      <c r="E344" s="221" t="s">
        <v>922</v>
      </c>
      <c r="F344" s="222" t="s">
        <v>923</v>
      </c>
      <c r="G344" s="223" t="s">
        <v>469</v>
      </c>
      <c r="H344" s="224">
        <v>1</v>
      </c>
      <c r="I344" s="225"/>
      <c r="J344" s="226">
        <f>ROUND(I344*H344,2)</f>
        <v>0</v>
      </c>
      <c r="K344" s="222" t="s">
        <v>21</v>
      </c>
      <c r="L344" s="71"/>
      <c r="M344" s="227" t="s">
        <v>21</v>
      </c>
      <c r="N344" s="228" t="s">
        <v>43</v>
      </c>
      <c r="O344" s="46"/>
      <c r="P344" s="229">
        <f>O344*H344</f>
        <v>0</v>
      </c>
      <c r="Q344" s="229">
        <v>0.001</v>
      </c>
      <c r="R344" s="229">
        <f>Q344*H344</f>
        <v>0.001</v>
      </c>
      <c r="S344" s="229">
        <v>0.002</v>
      </c>
      <c r="T344" s="230">
        <f>S344*H344</f>
        <v>0.002</v>
      </c>
      <c r="AR344" s="23" t="s">
        <v>239</v>
      </c>
      <c r="AT344" s="23" t="s">
        <v>146</v>
      </c>
      <c r="AU344" s="23" t="s">
        <v>82</v>
      </c>
      <c r="AY344" s="23" t="s">
        <v>143</v>
      </c>
      <c r="BE344" s="231">
        <f>IF(N344="základní",J344,0)</f>
        <v>0</v>
      </c>
      <c r="BF344" s="231">
        <f>IF(N344="snížená",J344,0)</f>
        <v>0</v>
      </c>
      <c r="BG344" s="231">
        <f>IF(N344="zákl. přenesená",J344,0)</f>
        <v>0</v>
      </c>
      <c r="BH344" s="231">
        <f>IF(N344="sníž. přenesená",J344,0)</f>
        <v>0</v>
      </c>
      <c r="BI344" s="231">
        <f>IF(N344="nulová",J344,0)</f>
        <v>0</v>
      </c>
      <c r="BJ344" s="23" t="s">
        <v>80</v>
      </c>
      <c r="BK344" s="231">
        <f>ROUND(I344*H344,2)</f>
        <v>0</v>
      </c>
      <c r="BL344" s="23" t="s">
        <v>239</v>
      </c>
      <c r="BM344" s="23" t="s">
        <v>924</v>
      </c>
    </row>
    <row r="345" s="11" customFormat="1">
      <c r="B345" s="235"/>
      <c r="C345" s="236"/>
      <c r="D345" s="232" t="s">
        <v>155</v>
      </c>
      <c r="E345" s="237" t="s">
        <v>21</v>
      </c>
      <c r="F345" s="238" t="s">
        <v>471</v>
      </c>
      <c r="G345" s="236"/>
      <c r="H345" s="237" t="s">
        <v>21</v>
      </c>
      <c r="I345" s="239"/>
      <c r="J345" s="236"/>
      <c r="K345" s="236"/>
      <c r="L345" s="240"/>
      <c r="M345" s="241"/>
      <c r="N345" s="242"/>
      <c r="O345" s="242"/>
      <c r="P345" s="242"/>
      <c r="Q345" s="242"/>
      <c r="R345" s="242"/>
      <c r="S345" s="242"/>
      <c r="T345" s="243"/>
      <c r="AT345" s="244" t="s">
        <v>155</v>
      </c>
      <c r="AU345" s="244" t="s">
        <v>82</v>
      </c>
      <c r="AV345" s="11" t="s">
        <v>80</v>
      </c>
      <c r="AW345" s="11" t="s">
        <v>35</v>
      </c>
      <c r="AX345" s="11" t="s">
        <v>72</v>
      </c>
      <c r="AY345" s="244" t="s">
        <v>143</v>
      </c>
    </row>
    <row r="346" s="12" customFormat="1">
      <c r="B346" s="245"/>
      <c r="C346" s="246"/>
      <c r="D346" s="232" t="s">
        <v>155</v>
      </c>
      <c r="E346" s="247" t="s">
        <v>21</v>
      </c>
      <c r="F346" s="248" t="s">
        <v>80</v>
      </c>
      <c r="G346" s="246"/>
      <c r="H346" s="249">
        <v>1</v>
      </c>
      <c r="I346" s="250"/>
      <c r="J346" s="246"/>
      <c r="K346" s="246"/>
      <c r="L346" s="251"/>
      <c r="M346" s="252"/>
      <c r="N346" s="253"/>
      <c r="O346" s="253"/>
      <c r="P346" s="253"/>
      <c r="Q346" s="253"/>
      <c r="R346" s="253"/>
      <c r="S346" s="253"/>
      <c r="T346" s="254"/>
      <c r="AT346" s="255" t="s">
        <v>155</v>
      </c>
      <c r="AU346" s="255" t="s">
        <v>82</v>
      </c>
      <c r="AV346" s="12" t="s">
        <v>82</v>
      </c>
      <c r="AW346" s="12" t="s">
        <v>35</v>
      </c>
      <c r="AX346" s="12" t="s">
        <v>80</v>
      </c>
      <c r="AY346" s="255" t="s">
        <v>143</v>
      </c>
    </row>
    <row r="347" s="10" customFormat="1" ht="29.88" customHeight="1">
      <c r="B347" s="204"/>
      <c r="C347" s="205"/>
      <c r="D347" s="206" t="s">
        <v>71</v>
      </c>
      <c r="E347" s="218" t="s">
        <v>925</v>
      </c>
      <c r="F347" s="218" t="s">
        <v>926</v>
      </c>
      <c r="G347" s="205"/>
      <c r="H347" s="205"/>
      <c r="I347" s="208"/>
      <c r="J347" s="219">
        <f>BK347</f>
        <v>0</v>
      </c>
      <c r="K347" s="205"/>
      <c r="L347" s="210"/>
      <c r="M347" s="211"/>
      <c r="N347" s="212"/>
      <c r="O347" s="212"/>
      <c r="P347" s="213">
        <f>SUM(P348:P350)</f>
        <v>0</v>
      </c>
      <c r="Q347" s="212"/>
      <c r="R347" s="213">
        <f>SUM(R348:R350)</f>
        <v>0</v>
      </c>
      <c r="S347" s="212"/>
      <c r="T347" s="214">
        <f>SUM(T348:T350)</f>
        <v>0.023</v>
      </c>
      <c r="AR347" s="215" t="s">
        <v>82</v>
      </c>
      <c r="AT347" s="216" t="s">
        <v>71</v>
      </c>
      <c r="AU347" s="216" t="s">
        <v>80</v>
      </c>
      <c r="AY347" s="215" t="s">
        <v>143</v>
      </c>
      <c r="BK347" s="217">
        <f>SUM(BK348:BK350)</f>
        <v>0</v>
      </c>
    </row>
    <row r="348" s="1" customFormat="1" ht="16.5" customHeight="1">
      <c r="B348" s="45"/>
      <c r="C348" s="220" t="s">
        <v>498</v>
      </c>
      <c r="D348" s="220" t="s">
        <v>146</v>
      </c>
      <c r="E348" s="221" t="s">
        <v>927</v>
      </c>
      <c r="F348" s="222" t="s">
        <v>928</v>
      </c>
      <c r="G348" s="223" t="s">
        <v>149</v>
      </c>
      <c r="H348" s="224">
        <v>1</v>
      </c>
      <c r="I348" s="225"/>
      <c r="J348" s="226">
        <f>ROUND(I348*H348,2)</f>
        <v>0</v>
      </c>
      <c r="K348" s="222" t="s">
        <v>150</v>
      </c>
      <c r="L348" s="71"/>
      <c r="M348" s="227" t="s">
        <v>21</v>
      </c>
      <c r="N348" s="228" t="s">
        <v>43</v>
      </c>
      <c r="O348" s="46"/>
      <c r="P348" s="229">
        <f>O348*H348</f>
        <v>0</v>
      </c>
      <c r="Q348" s="229">
        <v>0</v>
      </c>
      <c r="R348" s="229">
        <f>Q348*H348</f>
        <v>0</v>
      </c>
      <c r="S348" s="229">
        <v>0.023</v>
      </c>
      <c r="T348" s="230">
        <f>S348*H348</f>
        <v>0.023</v>
      </c>
      <c r="AR348" s="23" t="s">
        <v>239</v>
      </c>
      <c r="AT348" s="23" t="s">
        <v>146</v>
      </c>
      <c r="AU348" s="23" t="s">
        <v>82</v>
      </c>
      <c r="AY348" s="23" t="s">
        <v>143</v>
      </c>
      <c r="BE348" s="231">
        <f>IF(N348="základní",J348,0)</f>
        <v>0</v>
      </c>
      <c r="BF348" s="231">
        <f>IF(N348="snížená",J348,0)</f>
        <v>0</v>
      </c>
      <c r="BG348" s="231">
        <f>IF(N348="zákl. přenesená",J348,0)</f>
        <v>0</v>
      </c>
      <c r="BH348" s="231">
        <f>IF(N348="sníž. přenesená",J348,0)</f>
        <v>0</v>
      </c>
      <c r="BI348" s="231">
        <f>IF(N348="nulová",J348,0)</f>
        <v>0</v>
      </c>
      <c r="BJ348" s="23" t="s">
        <v>80</v>
      </c>
      <c r="BK348" s="231">
        <f>ROUND(I348*H348,2)</f>
        <v>0</v>
      </c>
      <c r="BL348" s="23" t="s">
        <v>239</v>
      </c>
      <c r="BM348" s="23" t="s">
        <v>929</v>
      </c>
    </row>
    <row r="349" s="11" customFormat="1">
      <c r="B349" s="235"/>
      <c r="C349" s="236"/>
      <c r="D349" s="232" t="s">
        <v>155</v>
      </c>
      <c r="E349" s="237" t="s">
        <v>21</v>
      </c>
      <c r="F349" s="238" t="s">
        <v>930</v>
      </c>
      <c r="G349" s="236"/>
      <c r="H349" s="237" t="s">
        <v>21</v>
      </c>
      <c r="I349" s="239"/>
      <c r="J349" s="236"/>
      <c r="K349" s="236"/>
      <c r="L349" s="240"/>
      <c r="M349" s="241"/>
      <c r="N349" s="242"/>
      <c r="O349" s="242"/>
      <c r="P349" s="242"/>
      <c r="Q349" s="242"/>
      <c r="R349" s="242"/>
      <c r="S349" s="242"/>
      <c r="T349" s="243"/>
      <c r="AT349" s="244" t="s">
        <v>155</v>
      </c>
      <c r="AU349" s="244" t="s">
        <v>82</v>
      </c>
      <c r="AV349" s="11" t="s">
        <v>80</v>
      </c>
      <c r="AW349" s="11" t="s">
        <v>35</v>
      </c>
      <c r="AX349" s="11" t="s">
        <v>72</v>
      </c>
      <c r="AY349" s="244" t="s">
        <v>143</v>
      </c>
    </row>
    <row r="350" s="12" customFormat="1">
      <c r="B350" s="245"/>
      <c r="C350" s="246"/>
      <c r="D350" s="232" t="s">
        <v>155</v>
      </c>
      <c r="E350" s="247" t="s">
        <v>21</v>
      </c>
      <c r="F350" s="248" t="s">
        <v>80</v>
      </c>
      <c r="G350" s="246"/>
      <c r="H350" s="249">
        <v>1</v>
      </c>
      <c r="I350" s="250"/>
      <c r="J350" s="246"/>
      <c r="K350" s="246"/>
      <c r="L350" s="251"/>
      <c r="M350" s="252"/>
      <c r="N350" s="253"/>
      <c r="O350" s="253"/>
      <c r="P350" s="253"/>
      <c r="Q350" s="253"/>
      <c r="R350" s="253"/>
      <c r="S350" s="253"/>
      <c r="T350" s="254"/>
      <c r="AT350" s="255" t="s">
        <v>155</v>
      </c>
      <c r="AU350" s="255" t="s">
        <v>82</v>
      </c>
      <c r="AV350" s="12" t="s">
        <v>82</v>
      </c>
      <c r="AW350" s="12" t="s">
        <v>35</v>
      </c>
      <c r="AX350" s="12" t="s">
        <v>80</v>
      </c>
      <c r="AY350" s="255" t="s">
        <v>143</v>
      </c>
    </row>
    <row r="351" s="10" customFormat="1" ht="29.88" customHeight="1">
      <c r="B351" s="204"/>
      <c r="C351" s="205"/>
      <c r="D351" s="206" t="s">
        <v>71</v>
      </c>
      <c r="E351" s="218" t="s">
        <v>472</v>
      </c>
      <c r="F351" s="218" t="s">
        <v>473</v>
      </c>
      <c r="G351" s="205"/>
      <c r="H351" s="205"/>
      <c r="I351" s="208"/>
      <c r="J351" s="219">
        <f>BK351</f>
        <v>0</v>
      </c>
      <c r="K351" s="205"/>
      <c r="L351" s="210"/>
      <c r="M351" s="211"/>
      <c r="N351" s="212"/>
      <c r="O351" s="212"/>
      <c r="P351" s="213">
        <f>SUM(P352:P355)</f>
        <v>0</v>
      </c>
      <c r="Q351" s="212"/>
      <c r="R351" s="213">
        <f>SUM(R352:R355)</f>
        <v>0</v>
      </c>
      <c r="S351" s="212"/>
      <c r="T351" s="214">
        <f>SUM(T352:T355)</f>
        <v>0.12260160000000001</v>
      </c>
      <c r="AR351" s="215" t="s">
        <v>82</v>
      </c>
      <c r="AT351" s="216" t="s">
        <v>71</v>
      </c>
      <c r="AU351" s="216" t="s">
        <v>80</v>
      </c>
      <c r="AY351" s="215" t="s">
        <v>143</v>
      </c>
      <c r="BK351" s="217">
        <f>SUM(BK352:BK355)</f>
        <v>0</v>
      </c>
    </row>
    <row r="352" s="1" customFormat="1" ht="25.5" customHeight="1">
      <c r="B352" s="45"/>
      <c r="C352" s="220" t="s">
        <v>507</v>
      </c>
      <c r="D352" s="220" t="s">
        <v>146</v>
      </c>
      <c r="E352" s="221" t="s">
        <v>475</v>
      </c>
      <c r="F352" s="222" t="s">
        <v>931</v>
      </c>
      <c r="G352" s="223" t="s">
        <v>419</v>
      </c>
      <c r="H352" s="224">
        <v>8.6400000000000006</v>
      </c>
      <c r="I352" s="225"/>
      <c r="J352" s="226">
        <f>ROUND(I352*H352,2)</f>
        <v>0</v>
      </c>
      <c r="K352" s="222" t="s">
        <v>150</v>
      </c>
      <c r="L352" s="71"/>
      <c r="M352" s="227" t="s">
        <v>21</v>
      </c>
      <c r="N352" s="228" t="s">
        <v>43</v>
      </c>
      <c r="O352" s="46"/>
      <c r="P352" s="229">
        <f>O352*H352</f>
        <v>0</v>
      </c>
      <c r="Q352" s="229">
        <v>0</v>
      </c>
      <c r="R352" s="229">
        <f>Q352*H352</f>
        <v>0</v>
      </c>
      <c r="S352" s="229">
        <v>0.01419</v>
      </c>
      <c r="T352" s="230">
        <f>S352*H352</f>
        <v>0.12260160000000001</v>
      </c>
      <c r="AR352" s="23" t="s">
        <v>239</v>
      </c>
      <c r="AT352" s="23" t="s">
        <v>146</v>
      </c>
      <c r="AU352" s="23" t="s">
        <v>82</v>
      </c>
      <c r="AY352" s="23" t="s">
        <v>143</v>
      </c>
      <c r="BE352" s="231">
        <f>IF(N352="základní",J352,0)</f>
        <v>0</v>
      </c>
      <c r="BF352" s="231">
        <f>IF(N352="snížená",J352,0)</f>
        <v>0</v>
      </c>
      <c r="BG352" s="231">
        <f>IF(N352="zákl. přenesená",J352,0)</f>
        <v>0</v>
      </c>
      <c r="BH352" s="231">
        <f>IF(N352="sníž. přenesená",J352,0)</f>
        <v>0</v>
      </c>
      <c r="BI352" s="231">
        <f>IF(N352="nulová",J352,0)</f>
        <v>0</v>
      </c>
      <c r="BJ352" s="23" t="s">
        <v>80</v>
      </c>
      <c r="BK352" s="231">
        <f>ROUND(I352*H352,2)</f>
        <v>0</v>
      </c>
      <c r="BL352" s="23" t="s">
        <v>239</v>
      </c>
      <c r="BM352" s="23" t="s">
        <v>477</v>
      </c>
    </row>
    <row r="353" s="1" customFormat="1">
      <c r="B353" s="45"/>
      <c r="C353" s="73"/>
      <c r="D353" s="232" t="s">
        <v>153</v>
      </c>
      <c r="E353" s="73"/>
      <c r="F353" s="233" t="s">
        <v>478</v>
      </c>
      <c r="G353" s="73"/>
      <c r="H353" s="73"/>
      <c r="I353" s="190"/>
      <c r="J353" s="73"/>
      <c r="K353" s="73"/>
      <c r="L353" s="71"/>
      <c r="M353" s="234"/>
      <c r="N353" s="46"/>
      <c r="O353" s="46"/>
      <c r="P353" s="46"/>
      <c r="Q353" s="46"/>
      <c r="R353" s="46"/>
      <c r="S353" s="46"/>
      <c r="T353" s="94"/>
      <c r="AT353" s="23" t="s">
        <v>153</v>
      </c>
      <c r="AU353" s="23" t="s">
        <v>82</v>
      </c>
    </row>
    <row r="354" s="11" customFormat="1">
      <c r="B354" s="235"/>
      <c r="C354" s="236"/>
      <c r="D354" s="232" t="s">
        <v>155</v>
      </c>
      <c r="E354" s="237" t="s">
        <v>21</v>
      </c>
      <c r="F354" s="238" t="s">
        <v>479</v>
      </c>
      <c r="G354" s="236"/>
      <c r="H354" s="237" t="s">
        <v>21</v>
      </c>
      <c r="I354" s="239"/>
      <c r="J354" s="236"/>
      <c r="K354" s="236"/>
      <c r="L354" s="240"/>
      <c r="M354" s="241"/>
      <c r="N354" s="242"/>
      <c r="O354" s="242"/>
      <c r="P354" s="242"/>
      <c r="Q354" s="242"/>
      <c r="R354" s="242"/>
      <c r="S354" s="242"/>
      <c r="T354" s="243"/>
      <c r="AT354" s="244" t="s">
        <v>155</v>
      </c>
      <c r="AU354" s="244" t="s">
        <v>82</v>
      </c>
      <c r="AV354" s="11" t="s">
        <v>80</v>
      </c>
      <c r="AW354" s="11" t="s">
        <v>35</v>
      </c>
      <c r="AX354" s="11" t="s">
        <v>72</v>
      </c>
      <c r="AY354" s="244" t="s">
        <v>143</v>
      </c>
    </row>
    <row r="355" s="12" customFormat="1">
      <c r="B355" s="245"/>
      <c r="C355" s="246"/>
      <c r="D355" s="232" t="s">
        <v>155</v>
      </c>
      <c r="E355" s="247" t="s">
        <v>21</v>
      </c>
      <c r="F355" s="248" t="s">
        <v>932</v>
      </c>
      <c r="G355" s="246"/>
      <c r="H355" s="249">
        <v>8.6400000000000006</v>
      </c>
      <c r="I355" s="250"/>
      <c r="J355" s="246"/>
      <c r="K355" s="246"/>
      <c r="L355" s="251"/>
      <c r="M355" s="252"/>
      <c r="N355" s="253"/>
      <c r="O355" s="253"/>
      <c r="P355" s="253"/>
      <c r="Q355" s="253"/>
      <c r="R355" s="253"/>
      <c r="S355" s="253"/>
      <c r="T355" s="254"/>
      <c r="AT355" s="255" t="s">
        <v>155</v>
      </c>
      <c r="AU355" s="255" t="s">
        <v>82</v>
      </c>
      <c r="AV355" s="12" t="s">
        <v>82</v>
      </c>
      <c r="AW355" s="12" t="s">
        <v>35</v>
      </c>
      <c r="AX355" s="12" t="s">
        <v>80</v>
      </c>
      <c r="AY355" s="255" t="s">
        <v>143</v>
      </c>
    </row>
    <row r="356" s="10" customFormat="1" ht="29.88" customHeight="1">
      <c r="B356" s="204"/>
      <c r="C356" s="205"/>
      <c r="D356" s="206" t="s">
        <v>71</v>
      </c>
      <c r="E356" s="218" t="s">
        <v>481</v>
      </c>
      <c r="F356" s="218" t="s">
        <v>482</v>
      </c>
      <c r="G356" s="205"/>
      <c r="H356" s="205"/>
      <c r="I356" s="208"/>
      <c r="J356" s="219">
        <f>BK356</f>
        <v>0</v>
      </c>
      <c r="K356" s="205"/>
      <c r="L356" s="210"/>
      <c r="M356" s="211"/>
      <c r="N356" s="212"/>
      <c r="O356" s="212"/>
      <c r="P356" s="213">
        <f>SUM(P357:P419)</f>
        <v>0</v>
      </c>
      <c r="Q356" s="212"/>
      <c r="R356" s="213">
        <f>SUM(R357:R419)</f>
        <v>0.65709793999999999</v>
      </c>
      <c r="S356" s="212"/>
      <c r="T356" s="214">
        <f>SUM(T357:T419)</f>
        <v>0.64792225000000003</v>
      </c>
      <c r="AR356" s="215" t="s">
        <v>82</v>
      </c>
      <c r="AT356" s="216" t="s">
        <v>71</v>
      </c>
      <c r="AU356" s="216" t="s">
        <v>80</v>
      </c>
      <c r="AY356" s="215" t="s">
        <v>143</v>
      </c>
      <c r="BK356" s="217">
        <f>SUM(BK357:BK419)</f>
        <v>0</v>
      </c>
    </row>
    <row r="357" s="1" customFormat="1" ht="38.25" customHeight="1">
      <c r="B357" s="45"/>
      <c r="C357" s="220" t="s">
        <v>514</v>
      </c>
      <c r="D357" s="220" t="s">
        <v>146</v>
      </c>
      <c r="E357" s="221" t="s">
        <v>933</v>
      </c>
      <c r="F357" s="222" t="s">
        <v>934</v>
      </c>
      <c r="G357" s="223" t="s">
        <v>162</v>
      </c>
      <c r="H357" s="224">
        <v>0.23999999999999999</v>
      </c>
      <c r="I357" s="225"/>
      <c r="J357" s="226">
        <f>ROUND(I357*H357,2)</f>
        <v>0</v>
      </c>
      <c r="K357" s="222" t="s">
        <v>150</v>
      </c>
      <c r="L357" s="71"/>
      <c r="M357" s="227" t="s">
        <v>21</v>
      </c>
      <c r="N357" s="228" t="s">
        <v>43</v>
      </c>
      <c r="O357" s="46"/>
      <c r="P357" s="229">
        <f>O357*H357</f>
        <v>0</v>
      </c>
      <c r="Q357" s="229">
        <v>0.02478</v>
      </c>
      <c r="R357" s="229">
        <f>Q357*H357</f>
        <v>0.0059471999999999997</v>
      </c>
      <c r="S357" s="229">
        <v>0</v>
      </c>
      <c r="T357" s="230">
        <f>S357*H357</f>
        <v>0</v>
      </c>
      <c r="AR357" s="23" t="s">
        <v>239</v>
      </c>
      <c r="AT357" s="23" t="s">
        <v>146</v>
      </c>
      <c r="AU357" s="23" t="s">
        <v>82</v>
      </c>
      <c r="AY357" s="23" t="s">
        <v>143</v>
      </c>
      <c r="BE357" s="231">
        <f>IF(N357="základní",J357,0)</f>
        <v>0</v>
      </c>
      <c r="BF357" s="231">
        <f>IF(N357="snížená",J357,0)</f>
        <v>0</v>
      </c>
      <c r="BG357" s="231">
        <f>IF(N357="zákl. přenesená",J357,0)</f>
        <v>0</v>
      </c>
      <c r="BH357" s="231">
        <f>IF(N357="sníž. přenesená",J357,0)</f>
        <v>0</v>
      </c>
      <c r="BI357" s="231">
        <f>IF(N357="nulová",J357,0)</f>
        <v>0</v>
      </c>
      <c r="BJ357" s="23" t="s">
        <v>80</v>
      </c>
      <c r="BK357" s="231">
        <f>ROUND(I357*H357,2)</f>
        <v>0</v>
      </c>
      <c r="BL357" s="23" t="s">
        <v>239</v>
      </c>
      <c r="BM357" s="23" t="s">
        <v>935</v>
      </c>
    </row>
    <row r="358" s="1" customFormat="1">
      <c r="B358" s="45"/>
      <c r="C358" s="73"/>
      <c r="D358" s="232" t="s">
        <v>153</v>
      </c>
      <c r="E358" s="73"/>
      <c r="F358" s="233" t="s">
        <v>936</v>
      </c>
      <c r="G358" s="73"/>
      <c r="H358" s="73"/>
      <c r="I358" s="190"/>
      <c r="J358" s="73"/>
      <c r="K358" s="73"/>
      <c r="L358" s="71"/>
      <c r="M358" s="234"/>
      <c r="N358" s="46"/>
      <c r="O358" s="46"/>
      <c r="P358" s="46"/>
      <c r="Q358" s="46"/>
      <c r="R358" s="46"/>
      <c r="S358" s="46"/>
      <c r="T358" s="94"/>
      <c r="AT358" s="23" t="s">
        <v>153</v>
      </c>
      <c r="AU358" s="23" t="s">
        <v>82</v>
      </c>
    </row>
    <row r="359" s="11" customFormat="1">
      <c r="B359" s="235"/>
      <c r="C359" s="236"/>
      <c r="D359" s="232" t="s">
        <v>155</v>
      </c>
      <c r="E359" s="237" t="s">
        <v>21</v>
      </c>
      <c r="F359" s="238" t="s">
        <v>937</v>
      </c>
      <c r="G359" s="236"/>
      <c r="H359" s="237" t="s">
        <v>21</v>
      </c>
      <c r="I359" s="239"/>
      <c r="J359" s="236"/>
      <c r="K359" s="236"/>
      <c r="L359" s="240"/>
      <c r="M359" s="241"/>
      <c r="N359" s="242"/>
      <c r="O359" s="242"/>
      <c r="P359" s="242"/>
      <c r="Q359" s="242"/>
      <c r="R359" s="242"/>
      <c r="S359" s="242"/>
      <c r="T359" s="243"/>
      <c r="AT359" s="244" t="s">
        <v>155</v>
      </c>
      <c r="AU359" s="244" t="s">
        <v>82</v>
      </c>
      <c r="AV359" s="11" t="s">
        <v>80</v>
      </c>
      <c r="AW359" s="11" t="s">
        <v>35</v>
      </c>
      <c r="AX359" s="11" t="s">
        <v>72</v>
      </c>
      <c r="AY359" s="244" t="s">
        <v>143</v>
      </c>
    </row>
    <row r="360" s="12" customFormat="1">
      <c r="B360" s="245"/>
      <c r="C360" s="246"/>
      <c r="D360" s="232" t="s">
        <v>155</v>
      </c>
      <c r="E360" s="247" t="s">
        <v>21</v>
      </c>
      <c r="F360" s="248" t="s">
        <v>938</v>
      </c>
      <c r="G360" s="246"/>
      <c r="H360" s="249">
        <v>0.23999999999999999</v>
      </c>
      <c r="I360" s="250"/>
      <c r="J360" s="246"/>
      <c r="K360" s="246"/>
      <c r="L360" s="251"/>
      <c r="M360" s="252"/>
      <c r="N360" s="253"/>
      <c r="O360" s="253"/>
      <c r="P360" s="253"/>
      <c r="Q360" s="253"/>
      <c r="R360" s="253"/>
      <c r="S360" s="253"/>
      <c r="T360" s="254"/>
      <c r="AT360" s="255" t="s">
        <v>155</v>
      </c>
      <c r="AU360" s="255" t="s">
        <v>82</v>
      </c>
      <c r="AV360" s="12" t="s">
        <v>82</v>
      </c>
      <c r="AW360" s="12" t="s">
        <v>35</v>
      </c>
      <c r="AX360" s="12" t="s">
        <v>80</v>
      </c>
      <c r="AY360" s="255" t="s">
        <v>143</v>
      </c>
    </row>
    <row r="361" s="1" customFormat="1" ht="25.5" customHeight="1">
      <c r="B361" s="45"/>
      <c r="C361" s="220" t="s">
        <v>520</v>
      </c>
      <c r="D361" s="220" t="s">
        <v>146</v>
      </c>
      <c r="E361" s="221" t="s">
        <v>939</v>
      </c>
      <c r="F361" s="222" t="s">
        <v>940</v>
      </c>
      <c r="G361" s="223" t="s">
        <v>162</v>
      </c>
      <c r="H361" s="224">
        <v>0.23999999999999999</v>
      </c>
      <c r="I361" s="225"/>
      <c r="J361" s="226">
        <f>ROUND(I361*H361,2)</f>
        <v>0</v>
      </c>
      <c r="K361" s="222" t="s">
        <v>150</v>
      </c>
      <c r="L361" s="71"/>
      <c r="M361" s="227" t="s">
        <v>21</v>
      </c>
      <c r="N361" s="228" t="s">
        <v>43</v>
      </c>
      <c r="O361" s="46"/>
      <c r="P361" s="229">
        <f>O361*H361</f>
        <v>0</v>
      </c>
      <c r="Q361" s="229">
        <v>0</v>
      </c>
      <c r="R361" s="229">
        <f>Q361*H361</f>
        <v>0</v>
      </c>
      <c r="S361" s="229">
        <v>0</v>
      </c>
      <c r="T361" s="230">
        <f>S361*H361</f>
        <v>0</v>
      </c>
      <c r="AR361" s="23" t="s">
        <v>239</v>
      </c>
      <c r="AT361" s="23" t="s">
        <v>146</v>
      </c>
      <c r="AU361" s="23" t="s">
        <v>82</v>
      </c>
      <c r="AY361" s="23" t="s">
        <v>143</v>
      </c>
      <c r="BE361" s="231">
        <f>IF(N361="základní",J361,0)</f>
        <v>0</v>
      </c>
      <c r="BF361" s="231">
        <f>IF(N361="snížená",J361,0)</f>
        <v>0</v>
      </c>
      <c r="BG361" s="231">
        <f>IF(N361="zákl. přenesená",J361,0)</f>
        <v>0</v>
      </c>
      <c r="BH361" s="231">
        <f>IF(N361="sníž. přenesená",J361,0)</f>
        <v>0</v>
      </c>
      <c r="BI361" s="231">
        <f>IF(N361="nulová",J361,0)</f>
        <v>0</v>
      </c>
      <c r="BJ361" s="23" t="s">
        <v>80</v>
      </c>
      <c r="BK361" s="231">
        <f>ROUND(I361*H361,2)</f>
        <v>0</v>
      </c>
      <c r="BL361" s="23" t="s">
        <v>239</v>
      </c>
      <c r="BM361" s="23" t="s">
        <v>941</v>
      </c>
    </row>
    <row r="362" s="1" customFormat="1">
      <c r="B362" s="45"/>
      <c r="C362" s="73"/>
      <c r="D362" s="232" t="s">
        <v>153</v>
      </c>
      <c r="E362" s="73"/>
      <c r="F362" s="233" t="s">
        <v>936</v>
      </c>
      <c r="G362" s="73"/>
      <c r="H362" s="73"/>
      <c r="I362" s="190"/>
      <c r="J362" s="73"/>
      <c r="K362" s="73"/>
      <c r="L362" s="71"/>
      <c r="M362" s="234"/>
      <c r="N362" s="46"/>
      <c r="O362" s="46"/>
      <c r="P362" s="46"/>
      <c r="Q362" s="46"/>
      <c r="R362" s="46"/>
      <c r="S362" s="46"/>
      <c r="T362" s="94"/>
      <c r="AT362" s="23" t="s">
        <v>153</v>
      </c>
      <c r="AU362" s="23" t="s">
        <v>82</v>
      </c>
    </row>
    <row r="363" s="11" customFormat="1">
      <c r="B363" s="235"/>
      <c r="C363" s="236"/>
      <c r="D363" s="232" t="s">
        <v>155</v>
      </c>
      <c r="E363" s="237" t="s">
        <v>21</v>
      </c>
      <c r="F363" s="238" t="s">
        <v>937</v>
      </c>
      <c r="G363" s="236"/>
      <c r="H363" s="237" t="s">
        <v>21</v>
      </c>
      <c r="I363" s="239"/>
      <c r="J363" s="236"/>
      <c r="K363" s="236"/>
      <c r="L363" s="240"/>
      <c r="M363" s="241"/>
      <c r="N363" s="242"/>
      <c r="O363" s="242"/>
      <c r="P363" s="242"/>
      <c r="Q363" s="242"/>
      <c r="R363" s="242"/>
      <c r="S363" s="242"/>
      <c r="T363" s="243"/>
      <c r="AT363" s="244" t="s">
        <v>155</v>
      </c>
      <c r="AU363" s="244" t="s">
        <v>82</v>
      </c>
      <c r="AV363" s="11" t="s">
        <v>80</v>
      </c>
      <c r="AW363" s="11" t="s">
        <v>35</v>
      </c>
      <c r="AX363" s="11" t="s">
        <v>72</v>
      </c>
      <c r="AY363" s="244" t="s">
        <v>143</v>
      </c>
    </row>
    <row r="364" s="12" customFormat="1">
      <c r="B364" s="245"/>
      <c r="C364" s="246"/>
      <c r="D364" s="232" t="s">
        <v>155</v>
      </c>
      <c r="E364" s="247" t="s">
        <v>21</v>
      </c>
      <c r="F364" s="248" t="s">
        <v>938</v>
      </c>
      <c r="G364" s="246"/>
      <c r="H364" s="249">
        <v>0.23999999999999999</v>
      </c>
      <c r="I364" s="250"/>
      <c r="J364" s="246"/>
      <c r="K364" s="246"/>
      <c r="L364" s="251"/>
      <c r="M364" s="252"/>
      <c r="N364" s="253"/>
      <c r="O364" s="253"/>
      <c r="P364" s="253"/>
      <c r="Q364" s="253"/>
      <c r="R364" s="253"/>
      <c r="S364" s="253"/>
      <c r="T364" s="254"/>
      <c r="AT364" s="255" t="s">
        <v>155</v>
      </c>
      <c r="AU364" s="255" t="s">
        <v>82</v>
      </c>
      <c r="AV364" s="12" t="s">
        <v>82</v>
      </c>
      <c r="AW364" s="12" t="s">
        <v>35</v>
      </c>
      <c r="AX364" s="12" t="s">
        <v>80</v>
      </c>
      <c r="AY364" s="255" t="s">
        <v>143</v>
      </c>
    </row>
    <row r="365" s="1" customFormat="1" ht="25.5" customHeight="1">
      <c r="B365" s="45"/>
      <c r="C365" s="220" t="s">
        <v>524</v>
      </c>
      <c r="D365" s="220" t="s">
        <v>146</v>
      </c>
      <c r="E365" s="221" t="s">
        <v>942</v>
      </c>
      <c r="F365" s="222" t="s">
        <v>943</v>
      </c>
      <c r="G365" s="223" t="s">
        <v>162</v>
      </c>
      <c r="H365" s="224">
        <v>20.407</v>
      </c>
      <c r="I365" s="225"/>
      <c r="J365" s="226">
        <f>ROUND(I365*H365,2)</f>
        <v>0</v>
      </c>
      <c r="K365" s="222" t="s">
        <v>150</v>
      </c>
      <c r="L365" s="71"/>
      <c r="M365" s="227" t="s">
        <v>21</v>
      </c>
      <c r="N365" s="228" t="s">
        <v>43</v>
      </c>
      <c r="O365" s="46"/>
      <c r="P365" s="229">
        <f>O365*H365</f>
        <v>0</v>
      </c>
      <c r="Q365" s="229">
        <v>0</v>
      </c>
      <c r="R365" s="229">
        <f>Q365*H365</f>
        <v>0</v>
      </c>
      <c r="S365" s="229">
        <v>0.03175</v>
      </c>
      <c r="T365" s="230">
        <f>S365*H365</f>
        <v>0.64792225000000003</v>
      </c>
      <c r="AR365" s="23" t="s">
        <v>239</v>
      </c>
      <c r="AT365" s="23" t="s">
        <v>146</v>
      </c>
      <c r="AU365" s="23" t="s">
        <v>82</v>
      </c>
      <c r="AY365" s="23" t="s">
        <v>143</v>
      </c>
      <c r="BE365" s="231">
        <f>IF(N365="základní",J365,0)</f>
        <v>0</v>
      </c>
      <c r="BF365" s="231">
        <f>IF(N365="snížená",J365,0)</f>
        <v>0</v>
      </c>
      <c r="BG365" s="231">
        <f>IF(N365="zákl. přenesená",J365,0)</f>
        <v>0</v>
      </c>
      <c r="BH365" s="231">
        <f>IF(N365="sníž. přenesená",J365,0)</f>
        <v>0</v>
      </c>
      <c r="BI365" s="231">
        <f>IF(N365="nulová",J365,0)</f>
        <v>0</v>
      </c>
      <c r="BJ365" s="23" t="s">
        <v>80</v>
      </c>
      <c r="BK365" s="231">
        <f>ROUND(I365*H365,2)</f>
        <v>0</v>
      </c>
      <c r="BL365" s="23" t="s">
        <v>239</v>
      </c>
      <c r="BM365" s="23" t="s">
        <v>944</v>
      </c>
    </row>
    <row r="366" s="1" customFormat="1">
      <c r="B366" s="45"/>
      <c r="C366" s="73"/>
      <c r="D366" s="232" t="s">
        <v>153</v>
      </c>
      <c r="E366" s="73"/>
      <c r="F366" s="233" t="s">
        <v>945</v>
      </c>
      <c r="G366" s="73"/>
      <c r="H366" s="73"/>
      <c r="I366" s="190"/>
      <c r="J366" s="73"/>
      <c r="K366" s="73"/>
      <c r="L366" s="71"/>
      <c r="M366" s="234"/>
      <c r="N366" s="46"/>
      <c r="O366" s="46"/>
      <c r="P366" s="46"/>
      <c r="Q366" s="46"/>
      <c r="R366" s="46"/>
      <c r="S366" s="46"/>
      <c r="T366" s="94"/>
      <c r="AT366" s="23" t="s">
        <v>153</v>
      </c>
      <c r="AU366" s="23" t="s">
        <v>82</v>
      </c>
    </row>
    <row r="367" s="11" customFormat="1">
      <c r="B367" s="235"/>
      <c r="C367" s="236"/>
      <c r="D367" s="232" t="s">
        <v>155</v>
      </c>
      <c r="E367" s="237" t="s">
        <v>21</v>
      </c>
      <c r="F367" s="238" t="s">
        <v>946</v>
      </c>
      <c r="G367" s="236"/>
      <c r="H367" s="237" t="s">
        <v>21</v>
      </c>
      <c r="I367" s="239"/>
      <c r="J367" s="236"/>
      <c r="K367" s="236"/>
      <c r="L367" s="240"/>
      <c r="M367" s="241"/>
      <c r="N367" s="242"/>
      <c r="O367" s="242"/>
      <c r="P367" s="242"/>
      <c r="Q367" s="242"/>
      <c r="R367" s="242"/>
      <c r="S367" s="242"/>
      <c r="T367" s="243"/>
      <c r="AT367" s="244" t="s">
        <v>155</v>
      </c>
      <c r="AU367" s="244" t="s">
        <v>82</v>
      </c>
      <c r="AV367" s="11" t="s">
        <v>80</v>
      </c>
      <c r="AW367" s="11" t="s">
        <v>35</v>
      </c>
      <c r="AX367" s="11" t="s">
        <v>72</v>
      </c>
      <c r="AY367" s="244" t="s">
        <v>143</v>
      </c>
    </row>
    <row r="368" s="12" customFormat="1">
      <c r="B368" s="245"/>
      <c r="C368" s="246"/>
      <c r="D368" s="232" t="s">
        <v>155</v>
      </c>
      <c r="E368" s="247" t="s">
        <v>21</v>
      </c>
      <c r="F368" s="248" t="s">
        <v>947</v>
      </c>
      <c r="G368" s="246"/>
      <c r="H368" s="249">
        <v>20.407</v>
      </c>
      <c r="I368" s="250"/>
      <c r="J368" s="246"/>
      <c r="K368" s="246"/>
      <c r="L368" s="251"/>
      <c r="M368" s="252"/>
      <c r="N368" s="253"/>
      <c r="O368" s="253"/>
      <c r="P368" s="253"/>
      <c r="Q368" s="253"/>
      <c r="R368" s="253"/>
      <c r="S368" s="253"/>
      <c r="T368" s="254"/>
      <c r="AT368" s="255" t="s">
        <v>155</v>
      </c>
      <c r="AU368" s="255" t="s">
        <v>82</v>
      </c>
      <c r="AV368" s="12" t="s">
        <v>82</v>
      </c>
      <c r="AW368" s="12" t="s">
        <v>35</v>
      </c>
      <c r="AX368" s="12" t="s">
        <v>80</v>
      </c>
      <c r="AY368" s="255" t="s">
        <v>143</v>
      </c>
    </row>
    <row r="369" s="1" customFormat="1" ht="38.25" customHeight="1">
      <c r="B369" s="45"/>
      <c r="C369" s="220" t="s">
        <v>529</v>
      </c>
      <c r="D369" s="220" t="s">
        <v>146</v>
      </c>
      <c r="E369" s="221" t="s">
        <v>484</v>
      </c>
      <c r="F369" s="222" t="s">
        <v>485</v>
      </c>
      <c r="G369" s="223" t="s">
        <v>162</v>
      </c>
      <c r="H369" s="224">
        <v>9.3840000000000003</v>
      </c>
      <c r="I369" s="225"/>
      <c r="J369" s="226">
        <f>ROUND(I369*H369,2)</f>
        <v>0</v>
      </c>
      <c r="K369" s="222" t="s">
        <v>150</v>
      </c>
      <c r="L369" s="71"/>
      <c r="M369" s="227" t="s">
        <v>21</v>
      </c>
      <c r="N369" s="228" t="s">
        <v>43</v>
      </c>
      <c r="O369" s="46"/>
      <c r="P369" s="229">
        <f>O369*H369</f>
        <v>0</v>
      </c>
      <c r="Q369" s="229">
        <v>0.01519</v>
      </c>
      <c r="R369" s="229">
        <f>Q369*H369</f>
        <v>0.14254296</v>
      </c>
      <c r="S369" s="229">
        <v>0</v>
      </c>
      <c r="T369" s="230">
        <f>S369*H369</f>
        <v>0</v>
      </c>
      <c r="AR369" s="23" t="s">
        <v>239</v>
      </c>
      <c r="AT369" s="23" t="s">
        <v>146</v>
      </c>
      <c r="AU369" s="23" t="s">
        <v>82</v>
      </c>
      <c r="AY369" s="23" t="s">
        <v>143</v>
      </c>
      <c r="BE369" s="231">
        <f>IF(N369="základní",J369,0)</f>
        <v>0</v>
      </c>
      <c r="BF369" s="231">
        <f>IF(N369="snížená",J369,0)</f>
        <v>0</v>
      </c>
      <c r="BG369" s="231">
        <f>IF(N369="zákl. přenesená",J369,0)</f>
        <v>0</v>
      </c>
      <c r="BH369" s="231">
        <f>IF(N369="sníž. přenesená",J369,0)</f>
        <v>0</v>
      </c>
      <c r="BI369" s="231">
        <f>IF(N369="nulová",J369,0)</f>
        <v>0</v>
      </c>
      <c r="BJ369" s="23" t="s">
        <v>80</v>
      </c>
      <c r="BK369" s="231">
        <f>ROUND(I369*H369,2)</f>
        <v>0</v>
      </c>
      <c r="BL369" s="23" t="s">
        <v>239</v>
      </c>
      <c r="BM369" s="23" t="s">
        <v>486</v>
      </c>
    </row>
    <row r="370" s="1" customFormat="1">
      <c r="B370" s="45"/>
      <c r="C370" s="73"/>
      <c r="D370" s="232" t="s">
        <v>153</v>
      </c>
      <c r="E370" s="73"/>
      <c r="F370" s="233" t="s">
        <v>487</v>
      </c>
      <c r="G370" s="73"/>
      <c r="H370" s="73"/>
      <c r="I370" s="190"/>
      <c r="J370" s="73"/>
      <c r="K370" s="73"/>
      <c r="L370" s="71"/>
      <c r="M370" s="234"/>
      <c r="N370" s="46"/>
      <c r="O370" s="46"/>
      <c r="P370" s="46"/>
      <c r="Q370" s="46"/>
      <c r="R370" s="46"/>
      <c r="S370" s="46"/>
      <c r="T370" s="94"/>
      <c r="AT370" s="23" t="s">
        <v>153</v>
      </c>
      <c r="AU370" s="23" t="s">
        <v>82</v>
      </c>
    </row>
    <row r="371" s="11" customFormat="1">
      <c r="B371" s="235"/>
      <c r="C371" s="236"/>
      <c r="D371" s="232" t="s">
        <v>155</v>
      </c>
      <c r="E371" s="237" t="s">
        <v>21</v>
      </c>
      <c r="F371" s="238" t="s">
        <v>488</v>
      </c>
      <c r="G371" s="236"/>
      <c r="H371" s="237" t="s">
        <v>21</v>
      </c>
      <c r="I371" s="239"/>
      <c r="J371" s="236"/>
      <c r="K371" s="236"/>
      <c r="L371" s="240"/>
      <c r="M371" s="241"/>
      <c r="N371" s="242"/>
      <c r="O371" s="242"/>
      <c r="P371" s="242"/>
      <c r="Q371" s="242"/>
      <c r="R371" s="242"/>
      <c r="S371" s="242"/>
      <c r="T371" s="243"/>
      <c r="AT371" s="244" t="s">
        <v>155</v>
      </c>
      <c r="AU371" s="244" t="s">
        <v>82</v>
      </c>
      <c r="AV371" s="11" t="s">
        <v>80</v>
      </c>
      <c r="AW371" s="11" t="s">
        <v>35</v>
      </c>
      <c r="AX371" s="11" t="s">
        <v>72</v>
      </c>
      <c r="AY371" s="244" t="s">
        <v>143</v>
      </c>
    </row>
    <row r="372" s="12" customFormat="1">
      <c r="B372" s="245"/>
      <c r="C372" s="246"/>
      <c r="D372" s="232" t="s">
        <v>155</v>
      </c>
      <c r="E372" s="247" t="s">
        <v>21</v>
      </c>
      <c r="F372" s="248" t="s">
        <v>948</v>
      </c>
      <c r="G372" s="246"/>
      <c r="H372" s="249">
        <v>1.3600000000000001</v>
      </c>
      <c r="I372" s="250"/>
      <c r="J372" s="246"/>
      <c r="K372" s="246"/>
      <c r="L372" s="251"/>
      <c r="M372" s="252"/>
      <c r="N372" s="253"/>
      <c r="O372" s="253"/>
      <c r="P372" s="253"/>
      <c r="Q372" s="253"/>
      <c r="R372" s="253"/>
      <c r="S372" s="253"/>
      <c r="T372" s="254"/>
      <c r="AT372" s="255" t="s">
        <v>155</v>
      </c>
      <c r="AU372" s="255" t="s">
        <v>82</v>
      </c>
      <c r="AV372" s="12" t="s">
        <v>82</v>
      </c>
      <c r="AW372" s="12" t="s">
        <v>35</v>
      </c>
      <c r="AX372" s="12" t="s">
        <v>72</v>
      </c>
      <c r="AY372" s="255" t="s">
        <v>143</v>
      </c>
    </row>
    <row r="373" s="12" customFormat="1">
      <c r="B373" s="245"/>
      <c r="C373" s="246"/>
      <c r="D373" s="232" t="s">
        <v>155</v>
      </c>
      <c r="E373" s="247" t="s">
        <v>21</v>
      </c>
      <c r="F373" s="248" t="s">
        <v>949</v>
      </c>
      <c r="G373" s="246"/>
      <c r="H373" s="249">
        <v>2.3799999999999999</v>
      </c>
      <c r="I373" s="250"/>
      <c r="J373" s="246"/>
      <c r="K373" s="246"/>
      <c r="L373" s="251"/>
      <c r="M373" s="252"/>
      <c r="N373" s="253"/>
      <c r="O373" s="253"/>
      <c r="P373" s="253"/>
      <c r="Q373" s="253"/>
      <c r="R373" s="253"/>
      <c r="S373" s="253"/>
      <c r="T373" s="254"/>
      <c r="AT373" s="255" t="s">
        <v>155</v>
      </c>
      <c r="AU373" s="255" t="s">
        <v>82</v>
      </c>
      <c r="AV373" s="12" t="s">
        <v>82</v>
      </c>
      <c r="AW373" s="12" t="s">
        <v>35</v>
      </c>
      <c r="AX373" s="12" t="s">
        <v>72</v>
      </c>
      <c r="AY373" s="255" t="s">
        <v>143</v>
      </c>
    </row>
    <row r="374" s="12" customFormat="1">
      <c r="B374" s="245"/>
      <c r="C374" s="246"/>
      <c r="D374" s="232" t="s">
        <v>155</v>
      </c>
      <c r="E374" s="247" t="s">
        <v>21</v>
      </c>
      <c r="F374" s="248" t="s">
        <v>950</v>
      </c>
      <c r="G374" s="246"/>
      <c r="H374" s="249">
        <v>5.6440000000000001</v>
      </c>
      <c r="I374" s="250"/>
      <c r="J374" s="246"/>
      <c r="K374" s="246"/>
      <c r="L374" s="251"/>
      <c r="M374" s="252"/>
      <c r="N374" s="253"/>
      <c r="O374" s="253"/>
      <c r="P374" s="253"/>
      <c r="Q374" s="253"/>
      <c r="R374" s="253"/>
      <c r="S374" s="253"/>
      <c r="T374" s="254"/>
      <c r="AT374" s="255" t="s">
        <v>155</v>
      </c>
      <c r="AU374" s="255" t="s">
        <v>82</v>
      </c>
      <c r="AV374" s="12" t="s">
        <v>82</v>
      </c>
      <c r="AW374" s="12" t="s">
        <v>35</v>
      </c>
      <c r="AX374" s="12" t="s">
        <v>72</v>
      </c>
      <c r="AY374" s="255" t="s">
        <v>143</v>
      </c>
    </row>
    <row r="375" s="13" customFormat="1">
      <c r="B375" s="256"/>
      <c r="C375" s="257"/>
      <c r="D375" s="232" t="s">
        <v>155</v>
      </c>
      <c r="E375" s="258" t="s">
        <v>21</v>
      </c>
      <c r="F375" s="259" t="s">
        <v>167</v>
      </c>
      <c r="G375" s="257"/>
      <c r="H375" s="260">
        <v>9.3840000000000003</v>
      </c>
      <c r="I375" s="261"/>
      <c r="J375" s="257"/>
      <c r="K375" s="257"/>
      <c r="L375" s="262"/>
      <c r="M375" s="263"/>
      <c r="N375" s="264"/>
      <c r="O375" s="264"/>
      <c r="P375" s="264"/>
      <c r="Q375" s="264"/>
      <c r="R375" s="264"/>
      <c r="S375" s="264"/>
      <c r="T375" s="265"/>
      <c r="AT375" s="266" t="s">
        <v>155</v>
      </c>
      <c r="AU375" s="266" t="s">
        <v>82</v>
      </c>
      <c r="AV375" s="13" t="s">
        <v>151</v>
      </c>
      <c r="AW375" s="13" t="s">
        <v>35</v>
      </c>
      <c r="AX375" s="13" t="s">
        <v>80</v>
      </c>
      <c r="AY375" s="266" t="s">
        <v>143</v>
      </c>
    </row>
    <row r="376" s="1" customFormat="1" ht="25.5" customHeight="1">
      <c r="B376" s="45"/>
      <c r="C376" s="220" t="s">
        <v>533</v>
      </c>
      <c r="D376" s="220" t="s">
        <v>146</v>
      </c>
      <c r="E376" s="221" t="s">
        <v>491</v>
      </c>
      <c r="F376" s="222" t="s">
        <v>492</v>
      </c>
      <c r="G376" s="223" t="s">
        <v>162</v>
      </c>
      <c r="H376" s="224">
        <v>9.3840000000000003</v>
      </c>
      <c r="I376" s="225"/>
      <c r="J376" s="226">
        <f>ROUND(I376*H376,2)</f>
        <v>0</v>
      </c>
      <c r="K376" s="222" t="s">
        <v>150</v>
      </c>
      <c r="L376" s="71"/>
      <c r="M376" s="227" t="s">
        <v>21</v>
      </c>
      <c r="N376" s="228" t="s">
        <v>43</v>
      </c>
      <c r="O376" s="46"/>
      <c r="P376" s="229">
        <f>O376*H376</f>
        <v>0</v>
      </c>
      <c r="Q376" s="229">
        <v>0.00010000000000000001</v>
      </c>
      <c r="R376" s="229">
        <f>Q376*H376</f>
        <v>0.00093840000000000004</v>
      </c>
      <c r="S376" s="229">
        <v>0</v>
      </c>
      <c r="T376" s="230">
        <f>S376*H376</f>
        <v>0</v>
      </c>
      <c r="AR376" s="23" t="s">
        <v>239</v>
      </c>
      <c r="AT376" s="23" t="s">
        <v>146</v>
      </c>
      <c r="AU376" s="23" t="s">
        <v>82</v>
      </c>
      <c r="AY376" s="23" t="s">
        <v>143</v>
      </c>
      <c r="BE376" s="231">
        <f>IF(N376="základní",J376,0)</f>
        <v>0</v>
      </c>
      <c r="BF376" s="231">
        <f>IF(N376="snížená",J376,0)</f>
        <v>0</v>
      </c>
      <c r="BG376" s="231">
        <f>IF(N376="zákl. přenesená",J376,0)</f>
        <v>0</v>
      </c>
      <c r="BH376" s="231">
        <f>IF(N376="sníž. přenesená",J376,0)</f>
        <v>0</v>
      </c>
      <c r="BI376" s="231">
        <f>IF(N376="nulová",J376,0)</f>
        <v>0</v>
      </c>
      <c r="BJ376" s="23" t="s">
        <v>80</v>
      </c>
      <c r="BK376" s="231">
        <f>ROUND(I376*H376,2)</f>
        <v>0</v>
      </c>
      <c r="BL376" s="23" t="s">
        <v>239</v>
      </c>
      <c r="BM376" s="23" t="s">
        <v>493</v>
      </c>
    </row>
    <row r="377" s="1" customFormat="1">
      <c r="B377" s="45"/>
      <c r="C377" s="73"/>
      <c r="D377" s="232" t="s">
        <v>153</v>
      </c>
      <c r="E377" s="73"/>
      <c r="F377" s="233" t="s">
        <v>487</v>
      </c>
      <c r="G377" s="73"/>
      <c r="H377" s="73"/>
      <c r="I377" s="190"/>
      <c r="J377" s="73"/>
      <c r="K377" s="73"/>
      <c r="L377" s="71"/>
      <c r="M377" s="234"/>
      <c r="N377" s="46"/>
      <c r="O377" s="46"/>
      <c r="P377" s="46"/>
      <c r="Q377" s="46"/>
      <c r="R377" s="46"/>
      <c r="S377" s="46"/>
      <c r="T377" s="94"/>
      <c r="AT377" s="23" t="s">
        <v>153</v>
      </c>
      <c r="AU377" s="23" t="s">
        <v>82</v>
      </c>
    </row>
    <row r="378" s="11" customFormat="1">
      <c r="B378" s="235"/>
      <c r="C378" s="236"/>
      <c r="D378" s="232" t="s">
        <v>155</v>
      </c>
      <c r="E378" s="237" t="s">
        <v>21</v>
      </c>
      <c r="F378" s="238" t="s">
        <v>488</v>
      </c>
      <c r="G378" s="236"/>
      <c r="H378" s="237" t="s">
        <v>21</v>
      </c>
      <c r="I378" s="239"/>
      <c r="J378" s="236"/>
      <c r="K378" s="236"/>
      <c r="L378" s="240"/>
      <c r="M378" s="241"/>
      <c r="N378" s="242"/>
      <c r="O378" s="242"/>
      <c r="P378" s="242"/>
      <c r="Q378" s="242"/>
      <c r="R378" s="242"/>
      <c r="S378" s="242"/>
      <c r="T378" s="243"/>
      <c r="AT378" s="244" t="s">
        <v>155</v>
      </c>
      <c r="AU378" s="244" t="s">
        <v>82</v>
      </c>
      <c r="AV378" s="11" t="s">
        <v>80</v>
      </c>
      <c r="AW378" s="11" t="s">
        <v>35</v>
      </c>
      <c r="AX378" s="11" t="s">
        <v>72</v>
      </c>
      <c r="AY378" s="244" t="s">
        <v>143</v>
      </c>
    </row>
    <row r="379" s="12" customFormat="1">
      <c r="B379" s="245"/>
      <c r="C379" s="246"/>
      <c r="D379" s="232" t="s">
        <v>155</v>
      </c>
      <c r="E379" s="247" t="s">
        <v>21</v>
      </c>
      <c r="F379" s="248" t="s">
        <v>948</v>
      </c>
      <c r="G379" s="246"/>
      <c r="H379" s="249">
        <v>1.3600000000000001</v>
      </c>
      <c r="I379" s="250"/>
      <c r="J379" s="246"/>
      <c r="K379" s="246"/>
      <c r="L379" s="251"/>
      <c r="M379" s="252"/>
      <c r="N379" s="253"/>
      <c r="O379" s="253"/>
      <c r="P379" s="253"/>
      <c r="Q379" s="253"/>
      <c r="R379" s="253"/>
      <c r="S379" s="253"/>
      <c r="T379" s="254"/>
      <c r="AT379" s="255" t="s">
        <v>155</v>
      </c>
      <c r="AU379" s="255" t="s">
        <v>82</v>
      </c>
      <c r="AV379" s="12" t="s">
        <v>82</v>
      </c>
      <c r="AW379" s="12" t="s">
        <v>35</v>
      </c>
      <c r="AX379" s="12" t="s">
        <v>72</v>
      </c>
      <c r="AY379" s="255" t="s">
        <v>143</v>
      </c>
    </row>
    <row r="380" s="12" customFormat="1">
      <c r="B380" s="245"/>
      <c r="C380" s="246"/>
      <c r="D380" s="232" t="s">
        <v>155</v>
      </c>
      <c r="E380" s="247" t="s">
        <v>21</v>
      </c>
      <c r="F380" s="248" t="s">
        <v>949</v>
      </c>
      <c r="G380" s="246"/>
      <c r="H380" s="249">
        <v>2.3799999999999999</v>
      </c>
      <c r="I380" s="250"/>
      <c r="J380" s="246"/>
      <c r="K380" s="246"/>
      <c r="L380" s="251"/>
      <c r="M380" s="252"/>
      <c r="N380" s="253"/>
      <c r="O380" s="253"/>
      <c r="P380" s="253"/>
      <c r="Q380" s="253"/>
      <c r="R380" s="253"/>
      <c r="S380" s="253"/>
      <c r="T380" s="254"/>
      <c r="AT380" s="255" t="s">
        <v>155</v>
      </c>
      <c r="AU380" s="255" t="s">
        <v>82</v>
      </c>
      <c r="AV380" s="12" t="s">
        <v>82</v>
      </c>
      <c r="AW380" s="12" t="s">
        <v>35</v>
      </c>
      <c r="AX380" s="12" t="s">
        <v>72</v>
      </c>
      <c r="AY380" s="255" t="s">
        <v>143</v>
      </c>
    </row>
    <row r="381" s="12" customFormat="1">
      <c r="B381" s="245"/>
      <c r="C381" s="246"/>
      <c r="D381" s="232" t="s">
        <v>155</v>
      </c>
      <c r="E381" s="247" t="s">
        <v>21</v>
      </c>
      <c r="F381" s="248" t="s">
        <v>950</v>
      </c>
      <c r="G381" s="246"/>
      <c r="H381" s="249">
        <v>5.6440000000000001</v>
      </c>
      <c r="I381" s="250"/>
      <c r="J381" s="246"/>
      <c r="K381" s="246"/>
      <c r="L381" s="251"/>
      <c r="M381" s="252"/>
      <c r="N381" s="253"/>
      <c r="O381" s="253"/>
      <c r="P381" s="253"/>
      <c r="Q381" s="253"/>
      <c r="R381" s="253"/>
      <c r="S381" s="253"/>
      <c r="T381" s="254"/>
      <c r="AT381" s="255" t="s">
        <v>155</v>
      </c>
      <c r="AU381" s="255" t="s">
        <v>82</v>
      </c>
      <c r="AV381" s="12" t="s">
        <v>82</v>
      </c>
      <c r="AW381" s="12" t="s">
        <v>35</v>
      </c>
      <c r="AX381" s="12" t="s">
        <v>72</v>
      </c>
      <c r="AY381" s="255" t="s">
        <v>143</v>
      </c>
    </row>
    <row r="382" s="13" customFormat="1">
      <c r="B382" s="256"/>
      <c r="C382" s="257"/>
      <c r="D382" s="232" t="s">
        <v>155</v>
      </c>
      <c r="E382" s="258" t="s">
        <v>21</v>
      </c>
      <c r="F382" s="259" t="s">
        <v>167</v>
      </c>
      <c r="G382" s="257"/>
      <c r="H382" s="260">
        <v>9.3840000000000003</v>
      </c>
      <c r="I382" s="261"/>
      <c r="J382" s="257"/>
      <c r="K382" s="257"/>
      <c r="L382" s="262"/>
      <c r="M382" s="263"/>
      <c r="N382" s="264"/>
      <c r="O382" s="264"/>
      <c r="P382" s="264"/>
      <c r="Q382" s="264"/>
      <c r="R382" s="264"/>
      <c r="S382" s="264"/>
      <c r="T382" s="265"/>
      <c r="AT382" s="266" t="s">
        <v>155</v>
      </c>
      <c r="AU382" s="266" t="s">
        <v>82</v>
      </c>
      <c r="AV382" s="13" t="s">
        <v>151</v>
      </c>
      <c r="AW382" s="13" t="s">
        <v>35</v>
      </c>
      <c r="AX382" s="13" t="s">
        <v>80</v>
      </c>
      <c r="AY382" s="266" t="s">
        <v>143</v>
      </c>
    </row>
    <row r="383" s="1" customFormat="1" ht="25.5" customHeight="1">
      <c r="B383" s="45"/>
      <c r="C383" s="220" t="s">
        <v>540</v>
      </c>
      <c r="D383" s="220" t="s">
        <v>146</v>
      </c>
      <c r="E383" s="221" t="s">
        <v>495</v>
      </c>
      <c r="F383" s="222" t="s">
        <v>496</v>
      </c>
      <c r="G383" s="223" t="s">
        <v>162</v>
      </c>
      <c r="H383" s="224">
        <v>9.3840000000000003</v>
      </c>
      <c r="I383" s="225"/>
      <c r="J383" s="226">
        <f>ROUND(I383*H383,2)</f>
        <v>0</v>
      </c>
      <c r="K383" s="222" t="s">
        <v>150</v>
      </c>
      <c r="L383" s="71"/>
      <c r="M383" s="227" t="s">
        <v>21</v>
      </c>
      <c r="N383" s="228" t="s">
        <v>43</v>
      </c>
      <c r="O383" s="46"/>
      <c r="P383" s="229">
        <f>O383*H383</f>
        <v>0</v>
      </c>
      <c r="Q383" s="229">
        <v>0</v>
      </c>
      <c r="R383" s="229">
        <f>Q383*H383</f>
        <v>0</v>
      </c>
      <c r="S383" s="229">
        <v>0</v>
      </c>
      <c r="T383" s="230">
        <f>S383*H383</f>
        <v>0</v>
      </c>
      <c r="AR383" s="23" t="s">
        <v>239</v>
      </c>
      <c r="AT383" s="23" t="s">
        <v>146</v>
      </c>
      <c r="AU383" s="23" t="s">
        <v>82</v>
      </c>
      <c r="AY383" s="23" t="s">
        <v>143</v>
      </c>
      <c r="BE383" s="231">
        <f>IF(N383="základní",J383,0)</f>
        <v>0</v>
      </c>
      <c r="BF383" s="231">
        <f>IF(N383="snížená",J383,0)</f>
        <v>0</v>
      </c>
      <c r="BG383" s="231">
        <f>IF(N383="zákl. přenesená",J383,0)</f>
        <v>0</v>
      </c>
      <c r="BH383" s="231">
        <f>IF(N383="sníž. přenesená",J383,0)</f>
        <v>0</v>
      </c>
      <c r="BI383" s="231">
        <f>IF(N383="nulová",J383,0)</f>
        <v>0</v>
      </c>
      <c r="BJ383" s="23" t="s">
        <v>80</v>
      </c>
      <c r="BK383" s="231">
        <f>ROUND(I383*H383,2)</f>
        <v>0</v>
      </c>
      <c r="BL383" s="23" t="s">
        <v>239</v>
      </c>
      <c r="BM383" s="23" t="s">
        <v>497</v>
      </c>
    </row>
    <row r="384" s="1" customFormat="1">
      <c r="B384" s="45"/>
      <c r="C384" s="73"/>
      <c r="D384" s="232" t="s">
        <v>153</v>
      </c>
      <c r="E384" s="73"/>
      <c r="F384" s="233" t="s">
        <v>487</v>
      </c>
      <c r="G384" s="73"/>
      <c r="H384" s="73"/>
      <c r="I384" s="190"/>
      <c r="J384" s="73"/>
      <c r="K384" s="73"/>
      <c r="L384" s="71"/>
      <c r="M384" s="234"/>
      <c r="N384" s="46"/>
      <c r="O384" s="46"/>
      <c r="P384" s="46"/>
      <c r="Q384" s="46"/>
      <c r="R384" s="46"/>
      <c r="S384" s="46"/>
      <c r="T384" s="94"/>
      <c r="AT384" s="23" t="s">
        <v>153</v>
      </c>
      <c r="AU384" s="23" t="s">
        <v>82</v>
      </c>
    </row>
    <row r="385" s="11" customFormat="1">
      <c r="B385" s="235"/>
      <c r="C385" s="236"/>
      <c r="D385" s="232" t="s">
        <v>155</v>
      </c>
      <c r="E385" s="237" t="s">
        <v>21</v>
      </c>
      <c r="F385" s="238" t="s">
        <v>488</v>
      </c>
      <c r="G385" s="236"/>
      <c r="H385" s="237" t="s">
        <v>21</v>
      </c>
      <c r="I385" s="239"/>
      <c r="J385" s="236"/>
      <c r="K385" s="236"/>
      <c r="L385" s="240"/>
      <c r="M385" s="241"/>
      <c r="N385" s="242"/>
      <c r="O385" s="242"/>
      <c r="P385" s="242"/>
      <c r="Q385" s="242"/>
      <c r="R385" s="242"/>
      <c r="S385" s="242"/>
      <c r="T385" s="243"/>
      <c r="AT385" s="244" t="s">
        <v>155</v>
      </c>
      <c r="AU385" s="244" t="s">
        <v>82</v>
      </c>
      <c r="AV385" s="11" t="s">
        <v>80</v>
      </c>
      <c r="AW385" s="11" t="s">
        <v>35</v>
      </c>
      <c r="AX385" s="11" t="s">
        <v>72</v>
      </c>
      <c r="AY385" s="244" t="s">
        <v>143</v>
      </c>
    </row>
    <row r="386" s="12" customFormat="1">
      <c r="B386" s="245"/>
      <c r="C386" s="246"/>
      <c r="D386" s="232" t="s">
        <v>155</v>
      </c>
      <c r="E386" s="247" t="s">
        <v>21</v>
      </c>
      <c r="F386" s="248" t="s">
        <v>948</v>
      </c>
      <c r="G386" s="246"/>
      <c r="H386" s="249">
        <v>1.3600000000000001</v>
      </c>
      <c r="I386" s="250"/>
      <c r="J386" s="246"/>
      <c r="K386" s="246"/>
      <c r="L386" s="251"/>
      <c r="M386" s="252"/>
      <c r="N386" s="253"/>
      <c r="O386" s="253"/>
      <c r="P386" s="253"/>
      <c r="Q386" s="253"/>
      <c r="R386" s="253"/>
      <c r="S386" s="253"/>
      <c r="T386" s="254"/>
      <c r="AT386" s="255" t="s">
        <v>155</v>
      </c>
      <c r="AU386" s="255" t="s">
        <v>82</v>
      </c>
      <c r="AV386" s="12" t="s">
        <v>82</v>
      </c>
      <c r="AW386" s="12" t="s">
        <v>35</v>
      </c>
      <c r="AX386" s="12" t="s">
        <v>72</v>
      </c>
      <c r="AY386" s="255" t="s">
        <v>143</v>
      </c>
    </row>
    <row r="387" s="12" customFormat="1">
      <c r="B387" s="245"/>
      <c r="C387" s="246"/>
      <c r="D387" s="232" t="s">
        <v>155</v>
      </c>
      <c r="E387" s="247" t="s">
        <v>21</v>
      </c>
      <c r="F387" s="248" t="s">
        <v>949</v>
      </c>
      <c r="G387" s="246"/>
      <c r="H387" s="249">
        <v>2.3799999999999999</v>
      </c>
      <c r="I387" s="250"/>
      <c r="J387" s="246"/>
      <c r="K387" s="246"/>
      <c r="L387" s="251"/>
      <c r="M387" s="252"/>
      <c r="N387" s="253"/>
      <c r="O387" s="253"/>
      <c r="P387" s="253"/>
      <c r="Q387" s="253"/>
      <c r="R387" s="253"/>
      <c r="S387" s="253"/>
      <c r="T387" s="254"/>
      <c r="AT387" s="255" t="s">
        <v>155</v>
      </c>
      <c r="AU387" s="255" t="s">
        <v>82</v>
      </c>
      <c r="AV387" s="12" t="s">
        <v>82</v>
      </c>
      <c r="AW387" s="12" t="s">
        <v>35</v>
      </c>
      <c r="AX387" s="12" t="s">
        <v>72</v>
      </c>
      <c r="AY387" s="255" t="s">
        <v>143</v>
      </c>
    </row>
    <row r="388" s="12" customFormat="1">
      <c r="B388" s="245"/>
      <c r="C388" s="246"/>
      <c r="D388" s="232" t="s">
        <v>155</v>
      </c>
      <c r="E388" s="247" t="s">
        <v>21</v>
      </c>
      <c r="F388" s="248" t="s">
        <v>950</v>
      </c>
      <c r="G388" s="246"/>
      <c r="H388" s="249">
        <v>5.6440000000000001</v>
      </c>
      <c r="I388" s="250"/>
      <c r="J388" s="246"/>
      <c r="K388" s="246"/>
      <c r="L388" s="251"/>
      <c r="M388" s="252"/>
      <c r="N388" s="253"/>
      <c r="O388" s="253"/>
      <c r="P388" s="253"/>
      <c r="Q388" s="253"/>
      <c r="R388" s="253"/>
      <c r="S388" s="253"/>
      <c r="T388" s="254"/>
      <c r="AT388" s="255" t="s">
        <v>155</v>
      </c>
      <c r="AU388" s="255" t="s">
        <v>82</v>
      </c>
      <c r="AV388" s="12" t="s">
        <v>82</v>
      </c>
      <c r="AW388" s="12" t="s">
        <v>35</v>
      </c>
      <c r="AX388" s="12" t="s">
        <v>72</v>
      </c>
      <c r="AY388" s="255" t="s">
        <v>143</v>
      </c>
    </row>
    <row r="389" s="13" customFormat="1">
      <c r="B389" s="256"/>
      <c r="C389" s="257"/>
      <c r="D389" s="232" t="s">
        <v>155</v>
      </c>
      <c r="E389" s="258" t="s">
        <v>21</v>
      </c>
      <c r="F389" s="259" t="s">
        <v>167</v>
      </c>
      <c r="G389" s="257"/>
      <c r="H389" s="260">
        <v>9.3840000000000003</v>
      </c>
      <c r="I389" s="261"/>
      <c r="J389" s="257"/>
      <c r="K389" s="257"/>
      <c r="L389" s="262"/>
      <c r="M389" s="263"/>
      <c r="N389" s="264"/>
      <c r="O389" s="264"/>
      <c r="P389" s="264"/>
      <c r="Q389" s="264"/>
      <c r="R389" s="264"/>
      <c r="S389" s="264"/>
      <c r="T389" s="265"/>
      <c r="AT389" s="266" t="s">
        <v>155</v>
      </c>
      <c r="AU389" s="266" t="s">
        <v>82</v>
      </c>
      <c r="AV389" s="13" t="s">
        <v>151</v>
      </c>
      <c r="AW389" s="13" t="s">
        <v>35</v>
      </c>
      <c r="AX389" s="13" t="s">
        <v>80</v>
      </c>
      <c r="AY389" s="266" t="s">
        <v>143</v>
      </c>
    </row>
    <row r="390" s="1" customFormat="1" ht="51" customHeight="1">
      <c r="B390" s="45"/>
      <c r="C390" s="220" t="s">
        <v>547</v>
      </c>
      <c r="D390" s="220" t="s">
        <v>146</v>
      </c>
      <c r="E390" s="221" t="s">
        <v>951</v>
      </c>
      <c r="F390" s="222" t="s">
        <v>952</v>
      </c>
      <c r="G390" s="223" t="s">
        <v>162</v>
      </c>
      <c r="H390" s="224">
        <v>2.3199999999999998</v>
      </c>
      <c r="I390" s="225"/>
      <c r="J390" s="226">
        <f>ROUND(I390*H390,2)</f>
        <v>0</v>
      </c>
      <c r="K390" s="222" t="s">
        <v>150</v>
      </c>
      <c r="L390" s="71"/>
      <c r="M390" s="227" t="s">
        <v>21</v>
      </c>
      <c r="N390" s="228" t="s">
        <v>43</v>
      </c>
      <c r="O390" s="46"/>
      <c r="P390" s="229">
        <f>O390*H390</f>
        <v>0</v>
      </c>
      <c r="Q390" s="229">
        <v>0.020480000000000002</v>
      </c>
      <c r="R390" s="229">
        <f>Q390*H390</f>
        <v>0.047513600000000003</v>
      </c>
      <c r="S390" s="229">
        <v>0</v>
      </c>
      <c r="T390" s="230">
        <f>S390*H390</f>
        <v>0</v>
      </c>
      <c r="AR390" s="23" t="s">
        <v>239</v>
      </c>
      <c r="AT390" s="23" t="s">
        <v>146</v>
      </c>
      <c r="AU390" s="23" t="s">
        <v>82</v>
      </c>
      <c r="AY390" s="23" t="s">
        <v>143</v>
      </c>
      <c r="BE390" s="231">
        <f>IF(N390="základní",J390,0)</f>
        <v>0</v>
      </c>
      <c r="BF390" s="231">
        <f>IF(N390="snížená",J390,0)</f>
        <v>0</v>
      </c>
      <c r="BG390" s="231">
        <f>IF(N390="zákl. přenesená",J390,0)</f>
        <v>0</v>
      </c>
      <c r="BH390" s="231">
        <f>IF(N390="sníž. přenesená",J390,0)</f>
        <v>0</v>
      </c>
      <c r="BI390" s="231">
        <f>IF(N390="nulová",J390,0)</f>
        <v>0</v>
      </c>
      <c r="BJ390" s="23" t="s">
        <v>80</v>
      </c>
      <c r="BK390" s="231">
        <f>ROUND(I390*H390,2)</f>
        <v>0</v>
      </c>
      <c r="BL390" s="23" t="s">
        <v>239</v>
      </c>
      <c r="BM390" s="23" t="s">
        <v>953</v>
      </c>
    </row>
    <row r="391" s="1" customFormat="1">
      <c r="B391" s="45"/>
      <c r="C391" s="73"/>
      <c r="D391" s="232" t="s">
        <v>153</v>
      </c>
      <c r="E391" s="73"/>
      <c r="F391" s="233" t="s">
        <v>954</v>
      </c>
      <c r="G391" s="73"/>
      <c r="H391" s="73"/>
      <c r="I391" s="190"/>
      <c r="J391" s="73"/>
      <c r="K391" s="73"/>
      <c r="L391" s="71"/>
      <c r="M391" s="234"/>
      <c r="N391" s="46"/>
      <c r="O391" s="46"/>
      <c r="P391" s="46"/>
      <c r="Q391" s="46"/>
      <c r="R391" s="46"/>
      <c r="S391" s="46"/>
      <c r="T391" s="94"/>
      <c r="AT391" s="23" t="s">
        <v>153</v>
      </c>
      <c r="AU391" s="23" t="s">
        <v>82</v>
      </c>
    </row>
    <row r="392" s="11" customFormat="1">
      <c r="B392" s="235"/>
      <c r="C392" s="236"/>
      <c r="D392" s="232" t="s">
        <v>155</v>
      </c>
      <c r="E392" s="237" t="s">
        <v>21</v>
      </c>
      <c r="F392" s="238" t="s">
        <v>512</v>
      </c>
      <c r="G392" s="236"/>
      <c r="H392" s="237" t="s">
        <v>21</v>
      </c>
      <c r="I392" s="239"/>
      <c r="J392" s="236"/>
      <c r="K392" s="236"/>
      <c r="L392" s="240"/>
      <c r="M392" s="241"/>
      <c r="N392" s="242"/>
      <c r="O392" s="242"/>
      <c r="P392" s="242"/>
      <c r="Q392" s="242"/>
      <c r="R392" s="242"/>
      <c r="S392" s="242"/>
      <c r="T392" s="243"/>
      <c r="AT392" s="244" t="s">
        <v>155</v>
      </c>
      <c r="AU392" s="244" t="s">
        <v>82</v>
      </c>
      <c r="AV392" s="11" t="s">
        <v>80</v>
      </c>
      <c r="AW392" s="11" t="s">
        <v>35</v>
      </c>
      <c r="AX392" s="11" t="s">
        <v>72</v>
      </c>
      <c r="AY392" s="244" t="s">
        <v>143</v>
      </c>
    </row>
    <row r="393" s="12" customFormat="1">
      <c r="B393" s="245"/>
      <c r="C393" s="246"/>
      <c r="D393" s="232" t="s">
        <v>155</v>
      </c>
      <c r="E393" s="247" t="s">
        <v>21</v>
      </c>
      <c r="F393" s="248" t="s">
        <v>955</v>
      </c>
      <c r="G393" s="246"/>
      <c r="H393" s="249">
        <v>2.3199999999999998</v>
      </c>
      <c r="I393" s="250"/>
      <c r="J393" s="246"/>
      <c r="K393" s="246"/>
      <c r="L393" s="251"/>
      <c r="M393" s="252"/>
      <c r="N393" s="253"/>
      <c r="O393" s="253"/>
      <c r="P393" s="253"/>
      <c r="Q393" s="253"/>
      <c r="R393" s="253"/>
      <c r="S393" s="253"/>
      <c r="T393" s="254"/>
      <c r="AT393" s="255" t="s">
        <v>155</v>
      </c>
      <c r="AU393" s="255" t="s">
        <v>82</v>
      </c>
      <c r="AV393" s="12" t="s">
        <v>82</v>
      </c>
      <c r="AW393" s="12" t="s">
        <v>35</v>
      </c>
      <c r="AX393" s="12" t="s">
        <v>80</v>
      </c>
      <c r="AY393" s="255" t="s">
        <v>143</v>
      </c>
    </row>
    <row r="394" s="1" customFormat="1" ht="38.25" customHeight="1">
      <c r="B394" s="45"/>
      <c r="C394" s="220" t="s">
        <v>556</v>
      </c>
      <c r="D394" s="220" t="s">
        <v>146</v>
      </c>
      <c r="E394" s="221" t="s">
        <v>499</v>
      </c>
      <c r="F394" s="222" t="s">
        <v>500</v>
      </c>
      <c r="G394" s="223" t="s">
        <v>419</v>
      </c>
      <c r="H394" s="224">
        <v>10.778000000000001</v>
      </c>
      <c r="I394" s="225"/>
      <c r="J394" s="226">
        <f>ROUND(I394*H394,2)</f>
        <v>0</v>
      </c>
      <c r="K394" s="222" t="s">
        <v>150</v>
      </c>
      <c r="L394" s="71"/>
      <c r="M394" s="227" t="s">
        <v>21</v>
      </c>
      <c r="N394" s="228" t="s">
        <v>43</v>
      </c>
      <c r="O394" s="46"/>
      <c r="P394" s="229">
        <f>O394*H394</f>
        <v>0</v>
      </c>
      <c r="Q394" s="229">
        <v>0.02121</v>
      </c>
      <c r="R394" s="229">
        <f>Q394*H394</f>
        <v>0.22860137999999999</v>
      </c>
      <c r="S394" s="229">
        <v>0</v>
      </c>
      <c r="T394" s="230">
        <f>S394*H394</f>
        <v>0</v>
      </c>
      <c r="AR394" s="23" t="s">
        <v>239</v>
      </c>
      <c r="AT394" s="23" t="s">
        <v>146</v>
      </c>
      <c r="AU394" s="23" t="s">
        <v>82</v>
      </c>
      <c r="AY394" s="23" t="s">
        <v>143</v>
      </c>
      <c r="BE394" s="231">
        <f>IF(N394="základní",J394,0)</f>
        <v>0</v>
      </c>
      <c r="BF394" s="231">
        <f>IF(N394="snížená",J394,0)</f>
        <v>0</v>
      </c>
      <c r="BG394" s="231">
        <f>IF(N394="zákl. přenesená",J394,0)</f>
        <v>0</v>
      </c>
      <c r="BH394" s="231">
        <f>IF(N394="sníž. přenesená",J394,0)</f>
        <v>0</v>
      </c>
      <c r="BI394" s="231">
        <f>IF(N394="nulová",J394,0)</f>
        <v>0</v>
      </c>
      <c r="BJ394" s="23" t="s">
        <v>80</v>
      </c>
      <c r="BK394" s="231">
        <f>ROUND(I394*H394,2)</f>
        <v>0</v>
      </c>
      <c r="BL394" s="23" t="s">
        <v>239</v>
      </c>
      <c r="BM394" s="23" t="s">
        <v>501</v>
      </c>
    </row>
    <row r="395" s="1" customFormat="1">
      <c r="B395" s="45"/>
      <c r="C395" s="73"/>
      <c r="D395" s="232" t="s">
        <v>153</v>
      </c>
      <c r="E395" s="73"/>
      <c r="F395" s="233" t="s">
        <v>502</v>
      </c>
      <c r="G395" s="73"/>
      <c r="H395" s="73"/>
      <c r="I395" s="190"/>
      <c r="J395" s="73"/>
      <c r="K395" s="73"/>
      <c r="L395" s="71"/>
      <c r="M395" s="234"/>
      <c r="N395" s="46"/>
      <c r="O395" s="46"/>
      <c r="P395" s="46"/>
      <c r="Q395" s="46"/>
      <c r="R395" s="46"/>
      <c r="S395" s="46"/>
      <c r="T395" s="94"/>
      <c r="AT395" s="23" t="s">
        <v>153</v>
      </c>
      <c r="AU395" s="23" t="s">
        <v>82</v>
      </c>
    </row>
    <row r="396" s="11" customFormat="1">
      <c r="B396" s="235"/>
      <c r="C396" s="236"/>
      <c r="D396" s="232" t="s">
        <v>155</v>
      </c>
      <c r="E396" s="237" t="s">
        <v>21</v>
      </c>
      <c r="F396" s="238" t="s">
        <v>503</v>
      </c>
      <c r="G396" s="236"/>
      <c r="H396" s="237" t="s">
        <v>21</v>
      </c>
      <c r="I396" s="239"/>
      <c r="J396" s="236"/>
      <c r="K396" s="236"/>
      <c r="L396" s="240"/>
      <c r="M396" s="241"/>
      <c r="N396" s="242"/>
      <c r="O396" s="242"/>
      <c r="P396" s="242"/>
      <c r="Q396" s="242"/>
      <c r="R396" s="242"/>
      <c r="S396" s="242"/>
      <c r="T396" s="243"/>
      <c r="AT396" s="244" t="s">
        <v>155</v>
      </c>
      <c r="AU396" s="244" t="s">
        <v>82</v>
      </c>
      <c r="AV396" s="11" t="s">
        <v>80</v>
      </c>
      <c r="AW396" s="11" t="s">
        <v>35</v>
      </c>
      <c r="AX396" s="11" t="s">
        <v>72</v>
      </c>
      <c r="AY396" s="244" t="s">
        <v>143</v>
      </c>
    </row>
    <row r="397" s="12" customFormat="1">
      <c r="B397" s="245"/>
      <c r="C397" s="246"/>
      <c r="D397" s="232" t="s">
        <v>155</v>
      </c>
      <c r="E397" s="247" t="s">
        <v>21</v>
      </c>
      <c r="F397" s="248" t="s">
        <v>956</v>
      </c>
      <c r="G397" s="246"/>
      <c r="H397" s="249">
        <v>4.8280000000000003</v>
      </c>
      <c r="I397" s="250"/>
      <c r="J397" s="246"/>
      <c r="K397" s="246"/>
      <c r="L397" s="251"/>
      <c r="M397" s="252"/>
      <c r="N397" s="253"/>
      <c r="O397" s="253"/>
      <c r="P397" s="253"/>
      <c r="Q397" s="253"/>
      <c r="R397" s="253"/>
      <c r="S397" s="253"/>
      <c r="T397" s="254"/>
      <c r="AT397" s="255" t="s">
        <v>155</v>
      </c>
      <c r="AU397" s="255" t="s">
        <v>82</v>
      </c>
      <c r="AV397" s="12" t="s">
        <v>82</v>
      </c>
      <c r="AW397" s="12" t="s">
        <v>35</v>
      </c>
      <c r="AX397" s="12" t="s">
        <v>72</v>
      </c>
      <c r="AY397" s="255" t="s">
        <v>143</v>
      </c>
    </row>
    <row r="398" s="12" customFormat="1">
      <c r="B398" s="245"/>
      <c r="C398" s="246"/>
      <c r="D398" s="232" t="s">
        <v>155</v>
      </c>
      <c r="E398" s="247" t="s">
        <v>21</v>
      </c>
      <c r="F398" s="248" t="s">
        <v>957</v>
      </c>
      <c r="G398" s="246"/>
      <c r="H398" s="249">
        <v>4.2160000000000002</v>
      </c>
      <c r="I398" s="250"/>
      <c r="J398" s="246"/>
      <c r="K398" s="246"/>
      <c r="L398" s="251"/>
      <c r="M398" s="252"/>
      <c r="N398" s="253"/>
      <c r="O398" s="253"/>
      <c r="P398" s="253"/>
      <c r="Q398" s="253"/>
      <c r="R398" s="253"/>
      <c r="S398" s="253"/>
      <c r="T398" s="254"/>
      <c r="AT398" s="255" t="s">
        <v>155</v>
      </c>
      <c r="AU398" s="255" t="s">
        <v>82</v>
      </c>
      <c r="AV398" s="12" t="s">
        <v>82</v>
      </c>
      <c r="AW398" s="12" t="s">
        <v>35</v>
      </c>
      <c r="AX398" s="12" t="s">
        <v>72</v>
      </c>
      <c r="AY398" s="255" t="s">
        <v>143</v>
      </c>
    </row>
    <row r="399" s="12" customFormat="1">
      <c r="B399" s="245"/>
      <c r="C399" s="246"/>
      <c r="D399" s="232" t="s">
        <v>155</v>
      </c>
      <c r="E399" s="247" t="s">
        <v>21</v>
      </c>
      <c r="F399" s="248" t="s">
        <v>958</v>
      </c>
      <c r="G399" s="246"/>
      <c r="H399" s="249">
        <v>1.734</v>
      </c>
      <c r="I399" s="250"/>
      <c r="J399" s="246"/>
      <c r="K399" s="246"/>
      <c r="L399" s="251"/>
      <c r="M399" s="252"/>
      <c r="N399" s="253"/>
      <c r="O399" s="253"/>
      <c r="P399" s="253"/>
      <c r="Q399" s="253"/>
      <c r="R399" s="253"/>
      <c r="S399" s="253"/>
      <c r="T399" s="254"/>
      <c r="AT399" s="255" t="s">
        <v>155</v>
      </c>
      <c r="AU399" s="255" t="s">
        <v>82</v>
      </c>
      <c r="AV399" s="12" t="s">
        <v>82</v>
      </c>
      <c r="AW399" s="12" t="s">
        <v>35</v>
      </c>
      <c r="AX399" s="12" t="s">
        <v>72</v>
      </c>
      <c r="AY399" s="255" t="s">
        <v>143</v>
      </c>
    </row>
    <row r="400" s="13" customFormat="1">
      <c r="B400" s="256"/>
      <c r="C400" s="257"/>
      <c r="D400" s="232" t="s">
        <v>155</v>
      </c>
      <c r="E400" s="258" t="s">
        <v>21</v>
      </c>
      <c r="F400" s="259" t="s">
        <v>167</v>
      </c>
      <c r="G400" s="257"/>
      <c r="H400" s="260">
        <v>10.778000000000001</v>
      </c>
      <c r="I400" s="261"/>
      <c r="J400" s="257"/>
      <c r="K400" s="257"/>
      <c r="L400" s="262"/>
      <c r="M400" s="263"/>
      <c r="N400" s="264"/>
      <c r="O400" s="264"/>
      <c r="P400" s="264"/>
      <c r="Q400" s="264"/>
      <c r="R400" s="264"/>
      <c r="S400" s="264"/>
      <c r="T400" s="265"/>
      <c r="AT400" s="266" t="s">
        <v>155</v>
      </c>
      <c r="AU400" s="266" t="s">
        <v>82</v>
      </c>
      <c r="AV400" s="13" t="s">
        <v>151</v>
      </c>
      <c r="AW400" s="13" t="s">
        <v>35</v>
      </c>
      <c r="AX400" s="13" t="s">
        <v>80</v>
      </c>
      <c r="AY400" s="266" t="s">
        <v>143</v>
      </c>
    </row>
    <row r="401" s="1" customFormat="1" ht="38.25" customHeight="1">
      <c r="B401" s="45"/>
      <c r="C401" s="220" t="s">
        <v>563</v>
      </c>
      <c r="D401" s="220" t="s">
        <v>146</v>
      </c>
      <c r="E401" s="221" t="s">
        <v>508</v>
      </c>
      <c r="F401" s="222" t="s">
        <v>509</v>
      </c>
      <c r="G401" s="223" t="s">
        <v>162</v>
      </c>
      <c r="H401" s="224">
        <v>175.41999999999999</v>
      </c>
      <c r="I401" s="225"/>
      <c r="J401" s="226">
        <f>ROUND(I401*H401,2)</f>
        <v>0</v>
      </c>
      <c r="K401" s="222" t="s">
        <v>150</v>
      </c>
      <c r="L401" s="71"/>
      <c r="M401" s="227" t="s">
        <v>21</v>
      </c>
      <c r="N401" s="228" t="s">
        <v>43</v>
      </c>
      <c r="O401" s="46"/>
      <c r="P401" s="229">
        <f>O401*H401</f>
        <v>0</v>
      </c>
      <c r="Q401" s="229">
        <v>0.00117</v>
      </c>
      <c r="R401" s="229">
        <f>Q401*H401</f>
        <v>0.20524139999999999</v>
      </c>
      <c r="S401" s="229">
        <v>0</v>
      </c>
      <c r="T401" s="230">
        <f>S401*H401</f>
        <v>0</v>
      </c>
      <c r="AR401" s="23" t="s">
        <v>239</v>
      </c>
      <c r="AT401" s="23" t="s">
        <v>146</v>
      </c>
      <c r="AU401" s="23" t="s">
        <v>82</v>
      </c>
      <c r="AY401" s="23" t="s">
        <v>143</v>
      </c>
      <c r="BE401" s="231">
        <f>IF(N401="základní",J401,0)</f>
        <v>0</v>
      </c>
      <c r="BF401" s="231">
        <f>IF(N401="snížená",J401,0)</f>
        <v>0</v>
      </c>
      <c r="BG401" s="231">
        <f>IF(N401="zákl. přenesená",J401,0)</f>
        <v>0</v>
      </c>
      <c r="BH401" s="231">
        <f>IF(N401="sníž. přenesená",J401,0)</f>
        <v>0</v>
      </c>
      <c r="BI401" s="231">
        <f>IF(N401="nulová",J401,0)</f>
        <v>0</v>
      </c>
      <c r="BJ401" s="23" t="s">
        <v>80</v>
      </c>
      <c r="BK401" s="231">
        <f>ROUND(I401*H401,2)</f>
        <v>0</v>
      </c>
      <c r="BL401" s="23" t="s">
        <v>239</v>
      </c>
      <c r="BM401" s="23" t="s">
        <v>510</v>
      </c>
    </row>
    <row r="402" s="1" customFormat="1">
      <c r="B402" s="45"/>
      <c r="C402" s="73"/>
      <c r="D402" s="232" t="s">
        <v>153</v>
      </c>
      <c r="E402" s="73"/>
      <c r="F402" s="233" t="s">
        <v>511</v>
      </c>
      <c r="G402" s="73"/>
      <c r="H402" s="73"/>
      <c r="I402" s="190"/>
      <c r="J402" s="73"/>
      <c r="K402" s="73"/>
      <c r="L402" s="71"/>
      <c r="M402" s="234"/>
      <c r="N402" s="46"/>
      <c r="O402" s="46"/>
      <c r="P402" s="46"/>
      <c r="Q402" s="46"/>
      <c r="R402" s="46"/>
      <c r="S402" s="46"/>
      <c r="T402" s="94"/>
      <c r="AT402" s="23" t="s">
        <v>153</v>
      </c>
      <c r="AU402" s="23" t="s">
        <v>82</v>
      </c>
    </row>
    <row r="403" s="11" customFormat="1">
      <c r="B403" s="235"/>
      <c r="C403" s="236"/>
      <c r="D403" s="232" t="s">
        <v>155</v>
      </c>
      <c r="E403" s="237" t="s">
        <v>21</v>
      </c>
      <c r="F403" s="238" t="s">
        <v>512</v>
      </c>
      <c r="G403" s="236"/>
      <c r="H403" s="237" t="s">
        <v>21</v>
      </c>
      <c r="I403" s="239"/>
      <c r="J403" s="236"/>
      <c r="K403" s="236"/>
      <c r="L403" s="240"/>
      <c r="M403" s="241"/>
      <c r="N403" s="242"/>
      <c r="O403" s="242"/>
      <c r="P403" s="242"/>
      <c r="Q403" s="242"/>
      <c r="R403" s="242"/>
      <c r="S403" s="242"/>
      <c r="T403" s="243"/>
      <c r="AT403" s="244" t="s">
        <v>155</v>
      </c>
      <c r="AU403" s="244" t="s">
        <v>82</v>
      </c>
      <c r="AV403" s="11" t="s">
        <v>80</v>
      </c>
      <c r="AW403" s="11" t="s">
        <v>35</v>
      </c>
      <c r="AX403" s="11" t="s">
        <v>72</v>
      </c>
      <c r="AY403" s="244" t="s">
        <v>143</v>
      </c>
    </row>
    <row r="404" s="12" customFormat="1">
      <c r="B404" s="245"/>
      <c r="C404" s="246"/>
      <c r="D404" s="232" t="s">
        <v>155</v>
      </c>
      <c r="E404" s="247" t="s">
        <v>21</v>
      </c>
      <c r="F404" s="248" t="s">
        <v>959</v>
      </c>
      <c r="G404" s="246"/>
      <c r="H404" s="249">
        <v>175.41999999999999</v>
      </c>
      <c r="I404" s="250"/>
      <c r="J404" s="246"/>
      <c r="K404" s="246"/>
      <c r="L404" s="251"/>
      <c r="M404" s="252"/>
      <c r="N404" s="253"/>
      <c r="O404" s="253"/>
      <c r="P404" s="253"/>
      <c r="Q404" s="253"/>
      <c r="R404" s="253"/>
      <c r="S404" s="253"/>
      <c r="T404" s="254"/>
      <c r="AT404" s="255" t="s">
        <v>155</v>
      </c>
      <c r="AU404" s="255" t="s">
        <v>82</v>
      </c>
      <c r="AV404" s="12" t="s">
        <v>82</v>
      </c>
      <c r="AW404" s="12" t="s">
        <v>35</v>
      </c>
      <c r="AX404" s="12" t="s">
        <v>80</v>
      </c>
      <c r="AY404" s="255" t="s">
        <v>143</v>
      </c>
    </row>
    <row r="405" s="1" customFormat="1" ht="16.5" customHeight="1">
      <c r="B405" s="45"/>
      <c r="C405" s="267" t="s">
        <v>570</v>
      </c>
      <c r="D405" s="267" t="s">
        <v>235</v>
      </c>
      <c r="E405" s="268" t="s">
        <v>515</v>
      </c>
      <c r="F405" s="269" t="s">
        <v>516</v>
      </c>
      <c r="G405" s="270" t="s">
        <v>162</v>
      </c>
      <c r="H405" s="271">
        <v>184.191</v>
      </c>
      <c r="I405" s="272"/>
      <c r="J405" s="273">
        <f>ROUND(I405*H405,2)</f>
        <v>0</v>
      </c>
      <c r="K405" s="269" t="s">
        <v>517</v>
      </c>
      <c r="L405" s="274"/>
      <c r="M405" s="275" t="s">
        <v>21</v>
      </c>
      <c r="N405" s="276" t="s">
        <v>43</v>
      </c>
      <c r="O405" s="46"/>
      <c r="P405" s="229">
        <f>O405*H405</f>
        <v>0</v>
      </c>
      <c r="Q405" s="229">
        <v>0</v>
      </c>
      <c r="R405" s="229">
        <f>Q405*H405</f>
        <v>0</v>
      </c>
      <c r="S405" s="229">
        <v>0</v>
      </c>
      <c r="T405" s="230">
        <f>S405*H405</f>
        <v>0</v>
      </c>
      <c r="AR405" s="23" t="s">
        <v>338</v>
      </c>
      <c r="AT405" s="23" t="s">
        <v>235</v>
      </c>
      <c r="AU405" s="23" t="s">
        <v>82</v>
      </c>
      <c r="AY405" s="23" t="s">
        <v>143</v>
      </c>
      <c r="BE405" s="231">
        <f>IF(N405="základní",J405,0)</f>
        <v>0</v>
      </c>
      <c r="BF405" s="231">
        <f>IF(N405="snížená",J405,0)</f>
        <v>0</v>
      </c>
      <c r="BG405" s="231">
        <f>IF(N405="zákl. přenesená",J405,0)</f>
        <v>0</v>
      </c>
      <c r="BH405" s="231">
        <f>IF(N405="sníž. přenesená",J405,0)</f>
        <v>0</v>
      </c>
      <c r="BI405" s="231">
        <f>IF(N405="nulová",J405,0)</f>
        <v>0</v>
      </c>
      <c r="BJ405" s="23" t="s">
        <v>80</v>
      </c>
      <c r="BK405" s="231">
        <f>ROUND(I405*H405,2)</f>
        <v>0</v>
      </c>
      <c r="BL405" s="23" t="s">
        <v>239</v>
      </c>
      <c r="BM405" s="23" t="s">
        <v>518</v>
      </c>
    </row>
    <row r="406" s="11" customFormat="1">
      <c r="B406" s="235"/>
      <c r="C406" s="236"/>
      <c r="D406" s="232" t="s">
        <v>155</v>
      </c>
      <c r="E406" s="237" t="s">
        <v>21</v>
      </c>
      <c r="F406" s="238" t="s">
        <v>512</v>
      </c>
      <c r="G406" s="236"/>
      <c r="H406" s="237" t="s">
        <v>21</v>
      </c>
      <c r="I406" s="239"/>
      <c r="J406" s="236"/>
      <c r="K406" s="236"/>
      <c r="L406" s="240"/>
      <c r="M406" s="241"/>
      <c r="N406" s="242"/>
      <c r="O406" s="242"/>
      <c r="P406" s="242"/>
      <c r="Q406" s="242"/>
      <c r="R406" s="242"/>
      <c r="S406" s="242"/>
      <c r="T406" s="243"/>
      <c r="AT406" s="244" t="s">
        <v>155</v>
      </c>
      <c r="AU406" s="244" t="s">
        <v>82</v>
      </c>
      <c r="AV406" s="11" t="s">
        <v>80</v>
      </c>
      <c r="AW406" s="11" t="s">
        <v>35</v>
      </c>
      <c r="AX406" s="11" t="s">
        <v>72</v>
      </c>
      <c r="AY406" s="244" t="s">
        <v>143</v>
      </c>
    </row>
    <row r="407" s="12" customFormat="1">
      <c r="B407" s="245"/>
      <c r="C407" s="246"/>
      <c r="D407" s="232" t="s">
        <v>155</v>
      </c>
      <c r="E407" s="247" t="s">
        <v>21</v>
      </c>
      <c r="F407" s="248" t="s">
        <v>959</v>
      </c>
      <c r="G407" s="246"/>
      <c r="H407" s="249">
        <v>175.41999999999999</v>
      </c>
      <c r="I407" s="250"/>
      <c r="J407" s="246"/>
      <c r="K407" s="246"/>
      <c r="L407" s="251"/>
      <c r="M407" s="252"/>
      <c r="N407" s="253"/>
      <c r="O407" s="253"/>
      <c r="P407" s="253"/>
      <c r="Q407" s="253"/>
      <c r="R407" s="253"/>
      <c r="S407" s="253"/>
      <c r="T407" s="254"/>
      <c r="AT407" s="255" t="s">
        <v>155</v>
      </c>
      <c r="AU407" s="255" t="s">
        <v>82</v>
      </c>
      <c r="AV407" s="12" t="s">
        <v>82</v>
      </c>
      <c r="AW407" s="12" t="s">
        <v>35</v>
      </c>
      <c r="AX407" s="12" t="s">
        <v>80</v>
      </c>
      <c r="AY407" s="255" t="s">
        <v>143</v>
      </c>
    </row>
    <row r="408" s="12" customFormat="1">
      <c r="B408" s="245"/>
      <c r="C408" s="246"/>
      <c r="D408" s="232" t="s">
        <v>155</v>
      </c>
      <c r="E408" s="246"/>
      <c r="F408" s="248" t="s">
        <v>960</v>
      </c>
      <c r="G408" s="246"/>
      <c r="H408" s="249">
        <v>184.191</v>
      </c>
      <c r="I408" s="250"/>
      <c r="J408" s="246"/>
      <c r="K408" s="246"/>
      <c r="L408" s="251"/>
      <c r="M408" s="252"/>
      <c r="N408" s="253"/>
      <c r="O408" s="253"/>
      <c r="P408" s="253"/>
      <c r="Q408" s="253"/>
      <c r="R408" s="253"/>
      <c r="S408" s="253"/>
      <c r="T408" s="254"/>
      <c r="AT408" s="255" t="s">
        <v>155</v>
      </c>
      <c r="AU408" s="255" t="s">
        <v>82</v>
      </c>
      <c r="AV408" s="12" t="s">
        <v>82</v>
      </c>
      <c r="AW408" s="12" t="s">
        <v>6</v>
      </c>
      <c r="AX408" s="12" t="s">
        <v>80</v>
      </c>
      <c r="AY408" s="255" t="s">
        <v>143</v>
      </c>
    </row>
    <row r="409" s="1" customFormat="1" ht="25.5" customHeight="1">
      <c r="B409" s="45"/>
      <c r="C409" s="220" t="s">
        <v>574</v>
      </c>
      <c r="D409" s="220" t="s">
        <v>146</v>
      </c>
      <c r="E409" s="221" t="s">
        <v>521</v>
      </c>
      <c r="F409" s="222" t="s">
        <v>522</v>
      </c>
      <c r="G409" s="223" t="s">
        <v>162</v>
      </c>
      <c r="H409" s="224">
        <v>175.41999999999999</v>
      </c>
      <c r="I409" s="225"/>
      <c r="J409" s="226">
        <f>ROUND(I409*H409,2)</f>
        <v>0</v>
      </c>
      <c r="K409" s="222" t="s">
        <v>150</v>
      </c>
      <c r="L409" s="71"/>
      <c r="M409" s="227" t="s">
        <v>21</v>
      </c>
      <c r="N409" s="228" t="s">
        <v>43</v>
      </c>
      <c r="O409" s="46"/>
      <c r="P409" s="229">
        <f>O409*H409</f>
        <v>0</v>
      </c>
      <c r="Q409" s="229">
        <v>0.00014999999999999999</v>
      </c>
      <c r="R409" s="229">
        <f>Q409*H409</f>
        <v>0.026312999999999996</v>
      </c>
      <c r="S409" s="229">
        <v>0</v>
      </c>
      <c r="T409" s="230">
        <f>S409*H409</f>
        <v>0</v>
      </c>
      <c r="AR409" s="23" t="s">
        <v>239</v>
      </c>
      <c r="AT409" s="23" t="s">
        <v>146</v>
      </c>
      <c r="AU409" s="23" t="s">
        <v>82</v>
      </c>
      <c r="AY409" s="23" t="s">
        <v>143</v>
      </c>
      <c r="BE409" s="231">
        <f>IF(N409="základní",J409,0)</f>
        <v>0</v>
      </c>
      <c r="BF409" s="231">
        <f>IF(N409="snížená",J409,0)</f>
        <v>0</v>
      </c>
      <c r="BG409" s="231">
        <f>IF(N409="zákl. přenesená",J409,0)</f>
        <v>0</v>
      </c>
      <c r="BH409" s="231">
        <f>IF(N409="sníž. přenesená",J409,0)</f>
        <v>0</v>
      </c>
      <c r="BI409" s="231">
        <f>IF(N409="nulová",J409,0)</f>
        <v>0</v>
      </c>
      <c r="BJ409" s="23" t="s">
        <v>80</v>
      </c>
      <c r="BK409" s="231">
        <f>ROUND(I409*H409,2)</f>
        <v>0</v>
      </c>
      <c r="BL409" s="23" t="s">
        <v>239</v>
      </c>
      <c r="BM409" s="23" t="s">
        <v>961</v>
      </c>
    </row>
    <row r="410" s="1" customFormat="1">
      <c r="B410" s="45"/>
      <c r="C410" s="73"/>
      <c r="D410" s="232" t="s">
        <v>153</v>
      </c>
      <c r="E410" s="73"/>
      <c r="F410" s="233" t="s">
        <v>511</v>
      </c>
      <c r="G410" s="73"/>
      <c r="H410" s="73"/>
      <c r="I410" s="190"/>
      <c r="J410" s="73"/>
      <c r="K410" s="73"/>
      <c r="L410" s="71"/>
      <c r="M410" s="234"/>
      <c r="N410" s="46"/>
      <c r="O410" s="46"/>
      <c r="P410" s="46"/>
      <c r="Q410" s="46"/>
      <c r="R410" s="46"/>
      <c r="S410" s="46"/>
      <c r="T410" s="94"/>
      <c r="AT410" s="23" t="s">
        <v>153</v>
      </c>
      <c r="AU410" s="23" t="s">
        <v>82</v>
      </c>
    </row>
    <row r="411" s="11" customFormat="1">
      <c r="B411" s="235"/>
      <c r="C411" s="236"/>
      <c r="D411" s="232" t="s">
        <v>155</v>
      </c>
      <c r="E411" s="237" t="s">
        <v>21</v>
      </c>
      <c r="F411" s="238" t="s">
        <v>512</v>
      </c>
      <c r="G411" s="236"/>
      <c r="H411" s="237" t="s">
        <v>21</v>
      </c>
      <c r="I411" s="239"/>
      <c r="J411" s="236"/>
      <c r="K411" s="236"/>
      <c r="L411" s="240"/>
      <c r="M411" s="241"/>
      <c r="N411" s="242"/>
      <c r="O411" s="242"/>
      <c r="P411" s="242"/>
      <c r="Q411" s="242"/>
      <c r="R411" s="242"/>
      <c r="S411" s="242"/>
      <c r="T411" s="243"/>
      <c r="AT411" s="244" t="s">
        <v>155</v>
      </c>
      <c r="AU411" s="244" t="s">
        <v>82</v>
      </c>
      <c r="AV411" s="11" t="s">
        <v>80</v>
      </c>
      <c r="AW411" s="11" t="s">
        <v>35</v>
      </c>
      <c r="AX411" s="11" t="s">
        <v>72</v>
      </c>
      <c r="AY411" s="244" t="s">
        <v>143</v>
      </c>
    </row>
    <row r="412" s="12" customFormat="1">
      <c r="B412" s="245"/>
      <c r="C412" s="246"/>
      <c r="D412" s="232" t="s">
        <v>155</v>
      </c>
      <c r="E412" s="247" t="s">
        <v>21</v>
      </c>
      <c r="F412" s="248" t="s">
        <v>959</v>
      </c>
      <c r="G412" s="246"/>
      <c r="H412" s="249">
        <v>175.41999999999999</v>
      </c>
      <c r="I412" s="250"/>
      <c r="J412" s="246"/>
      <c r="K412" s="246"/>
      <c r="L412" s="251"/>
      <c r="M412" s="252"/>
      <c r="N412" s="253"/>
      <c r="O412" s="253"/>
      <c r="P412" s="253"/>
      <c r="Q412" s="253"/>
      <c r="R412" s="253"/>
      <c r="S412" s="253"/>
      <c r="T412" s="254"/>
      <c r="AT412" s="255" t="s">
        <v>155</v>
      </c>
      <c r="AU412" s="255" t="s">
        <v>82</v>
      </c>
      <c r="AV412" s="12" t="s">
        <v>82</v>
      </c>
      <c r="AW412" s="12" t="s">
        <v>35</v>
      </c>
      <c r="AX412" s="12" t="s">
        <v>80</v>
      </c>
      <c r="AY412" s="255" t="s">
        <v>143</v>
      </c>
    </row>
    <row r="413" s="1" customFormat="1" ht="25.5" customHeight="1">
      <c r="B413" s="45"/>
      <c r="C413" s="220" t="s">
        <v>578</v>
      </c>
      <c r="D413" s="220" t="s">
        <v>146</v>
      </c>
      <c r="E413" s="221" t="s">
        <v>525</v>
      </c>
      <c r="F413" s="222" t="s">
        <v>526</v>
      </c>
      <c r="G413" s="223" t="s">
        <v>370</v>
      </c>
      <c r="H413" s="224">
        <v>0.65700000000000003</v>
      </c>
      <c r="I413" s="225"/>
      <c r="J413" s="226">
        <f>ROUND(I413*H413,2)</f>
        <v>0</v>
      </c>
      <c r="K413" s="222" t="s">
        <v>150</v>
      </c>
      <c r="L413" s="71"/>
      <c r="M413" s="227" t="s">
        <v>21</v>
      </c>
      <c r="N413" s="228" t="s">
        <v>43</v>
      </c>
      <c r="O413" s="46"/>
      <c r="P413" s="229">
        <f>O413*H413</f>
        <v>0</v>
      </c>
      <c r="Q413" s="229">
        <v>0</v>
      </c>
      <c r="R413" s="229">
        <f>Q413*H413</f>
        <v>0</v>
      </c>
      <c r="S413" s="229">
        <v>0</v>
      </c>
      <c r="T413" s="230">
        <f>S413*H413</f>
        <v>0</v>
      </c>
      <c r="AR413" s="23" t="s">
        <v>239</v>
      </c>
      <c r="AT413" s="23" t="s">
        <v>146</v>
      </c>
      <c r="AU413" s="23" t="s">
        <v>82</v>
      </c>
      <c r="AY413" s="23" t="s">
        <v>143</v>
      </c>
      <c r="BE413" s="231">
        <f>IF(N413="základní",J413,0)</f>
        <v>0</v>
      </c>
      <c r="BF413" s="231">
        <f>IF(N413="snížená",J413,0)</f>
        <v>0</v>
      </c>
      <c r="BG413" s="231">
        <f>IF(N413="zákl. přenesená",J413,0)</f>
        <v>0</v>
      </c>
      <c r="BH413" s="231">
        <f>IF(N413="sníž. přenesená",J413,0)</f>
        <v>0</v>
      </c>
      <c r="BI413" s="231">
        <f>IF(N413="nulová",J413,0)</f>
        <v>0</v>
      </c>
      <c r="BJ413" s="23" t="s">
        <v>80</v>
      </c>
      <c r="BK413" s="231">
        <f>ROUND(I413*H413,2)</f>
        <v>0</v>
      </c>
      <c r="BL413" s="23" t="s">
        <v>239</v>
      </c>
      <c r="BM413" s="23" t="s">
        <v>527</v>
      </c>
    </row>
    <row r="414" s="1" customFormat="1">
      <c r="B414" s="45"/>
      <c r="C414" s="73"/>
      <c r="D414" s="232" t="s">
        <v>153</v>
      </c>
      <c r="E414" s="73"/>
      <c r="F414" s="233" t="s">
        <v>528</v>
      </c>
      <c r="G414" s="73"/>
      <c r="H414" s="73"/>
      <c r="I414" s="190"/>
      <c r="J414" s="73"/>
      <c r="K414" s="73"/>
      <c r="L414" s="71"/>
      <c r="M414" s="234"/>
      <c r="N414" s="46"/>
      <c r="O414" s="46"/>
      <c r="P414" s="46"/>
      <c r="Q414" s="46"/>
      <c r="R414" s="46"/>
      <c r="S414" s="46"/>
      <c r="T414" s="94"/>
      <c r="AT414" s="23" t="s">
        <v>153</v>
      </c>
      <c r="AU414" s="23" t="s">
        <v>82</v>
      </c>
    </row>
    <row r="415" s="1" customFormat="1" ht="38.25" customHeight="1">
      <c r="B415" s="45"/>
      <c r="C415" s="220" t="s">
        <v>583</v>
      </c>
      <c r="D415" s="220" t="s">
        <v>146</v>
      </c>
      <c r="E415" s="221" t="s">
        <v>530</v>
      </c>
      <c r="F415" s="222" t="s">
        <v>531</v>
      </c>
      <c r="G415" s="223" t="s">
        <v>370</v>
      </c>
      <c r="H415" s="224">
        <v>0.65700000000000003</v>
      </c>
      <c r="I415" s="225"/>
      <c r="J415" s="226">
        <f>ROUND(I415*H415,2)</f>
        <v>0</v>
      </c>
      <c r="K415" s="222" t="s">
        <v>150</v>
      </c>
      <c r="L415" s="71"/>
      <c r="M415" s="227" t="s">
        <v>21</v>
      </c>
      <c r="N415" s="228" t="s">
        <v>43</v>
      </c>
      <c r="O415" s="46"/>
      <c r="P415" s="229">
        <f>O415*H415</f>
        <v>0</v>
      </c>
      <c r="Q415" s="229">
        <v>0</v>
      </c>
      <c r="R415" s="229">
        <f>Q415*H415</f>
        <v>0</v>
      </c>
      <c r="S415" s="229">
        <v>0</v>
      </c>
      <c r="T415" s="230">
        <f>S415*H415</f>
        <v>0</v>
      </c>
      <c r="AR415" s="23" t="s">
        <v>239</v>
      </c>
      <c r="AT415" s="23" t="s">
        <v>146</v>
      </c>
      <c r="AU415" s="23" t="s">
        <v>82</v>
      </c>
      <c r="AY415" s="23" t="s">
        <v>143</v>
      </c>
      <c r="BE415" s="231">
        <f>IF(N415="základní",J415,0)</f>
        <v>0</v>
      </c>
      <c r="BF415" s="231">
        <f>IF(N415="snížená",J415,0)</f>
        <v>0</v>
      </c>
      <c r="BG415" s="231">
        <f>IF(N415="zákl. přenesená",J415,0)</f>
        <v>0</v>
      </c>
      <c r="BH415" s="231">
        <f>IF(N415="sníž. přenesená",J415,0)</f>
        <v>0</v>
      </c>
      <c r="BI415" s="231">
        <f>IF(N415="nulová",J415,0)</f>
        <v>0</v>
      </c>
      <c r="BJ415" s="23" t="s">
        <v>80</v>
      </c>
      <c r="BK415" s="231">
        <f>ROUND(I415*H415,2)</f>
        <v>0</v>
      </c>
      <c r="BL415" s="23" t="s">
        <v>239</v>
      </c>
      <c r="BM415" s="23" t="s">
        <v>532</v>
      </c>
    </row>
    <row r="416" s="1" customFormat="1">
      <c r="B416" s="45"/>
      <c r="C416" s="73"/>
      <c r="D416" s="232" t="s">
        <v>153</v>
      </c>
      <c r="E416" s="73"/>
      <c r="F416" s="233" t="s">
        <v>528</v>
      </c>
      <c r="G416" s="73"/>
      <c r="H416" s="73"/>
      <c r="I416" s="190"/>
      <c r="J416" s="73"/>
      <c r="K416" s="73"/>
      <c r="L416" s="71"/>
      <c r="M416" s="234"/>
      <c r="N416" s="46"/>
      <c r="O416" s="46"/>
      <c r="P416" s="46"/>
      <c r="Q416" s="46"/>
      <c r="R416" s="46"/>
      <c r="S416" s="46"/>
      <c r="T416" s="94"/>
      <c r="AT416" s="23" t="s">
        <v>153</v>
      </c>
      <c r="AU416" s="23" t="s">
        <v>82</v>
      </c>
    </row>
    <row r="417" s="1" customFormat="1" ht="38.25" customHeight="1">
      <c r="B417" s="45"/>
      <c r="C417" s="220" t="s">
        <v>587</v>
      </c>
      <c r="D417" s="220" t="s">
        <v>146</v>
      </c>
      <c r="E417" s="221" t="s">
        <v>534</v>
      </c>
      <c r="F417" s="222" t="s">
        <v>535</v>
      </c>
      <c r="G417" s="223" t="s">
        <v>370</v>
      </c>
      <c r="H417" s="224">
        <v>12.483000000000001</v>
      </c>
      <c r="I417" s="225"/>
      <c r="J417" s="226">
        <f>ROUND(I417*H417,2)</f>
        <v>0</v>
      </c>
      <c r="K417" s="222" t="s">
        <v>150</v>
      </c>
      <c r="L417" s="71"/>
      <c r="M417" s="227" t="s">
        <v>21</v>
      </c>
      <c r="N417" s="228" t="s">
        <v>43</v>
      </c>
      <c r="O417" s="46"/>
      <c r="P417" s="229">
        <f>O417*H417</f>
        <v>0</v>
      </c>
      <c r="Q417" s="229">
        <v>0</v>
      </c>
      <c r="R417" s="229">
        <f>Q417*H417</f>
        <v>0</v>
      </c>
      <c r="S417" s="229">
        <v>0</v>
      </c>
      <c r="T417" s="230">
        <f>S417*H417</f>
        <v>0</v>
      </c>
      <c r="AR417" s="23" t="s">
        <v>239</v>
      </c>
      <c r="AT417" s="23" t="s">
        <v>146</v>
      </c>
      <c r="AU417" s="23" t="s">
        <v>82</v>
      </c>
      <c r="AY417" s="23" t="s">
        <v>143</v>
      </c>
      <c r="BE417" s="231">
        <f>IF(N417="základní",J417,0)</f>
        <v>0</v>
      </c>
      <c r="BF417" s="231">
        <f>IF(N417="snížená",J417,0)</f>
        <v>0</v>
      </c>
      <c r="BG417" s="231">
        <f>IF(N417="zákl. přenesená",J417,0)</f>
        <v>0</v>
      </c>
      <c r="BH417" s="231">
        <f>IF(N417="sníž. přenesená",J417,0)</f>
        <v>0</v>
      </c>
      <c r="BI417" s="231">
        <f>IF(N417="nulová",J417,0)</f>
        <v>0</v>
      </c>
      <c r="BJ417" s="23" t="s">
        <v>80</v>
      </c>
      <c r="BK417" s="231">
        <f>ROUND(I417*H417,2)</f>
        <v>0</v>
      </c>
      <c r="BL417" s="23" t="s">
        <v>239</v>
      </c>
      <c r="BM417" s="23" t="s">
        <v>536</v>
      </c>
    </row>
    <row r="418" s="1" customFormat="1">
      <c r="B418" s="45"/>
      <c r="C418" s="73"/>
      <c r="D418" s="232" t="s">
        <v>153</v>
      </c>
      <c r="E418" s="73"/>
      <c r="F418" s="233" t="s">
        <v>528</v>
      </c>
      <c r="G418" s="73"/>
      <c r="H418" s="73"/>
      <c r="I418" s="190"/>
      <c r="J418" s="73"/>
      <c r="K418" s="73"/>
      <c r="L418" s="71"/>
      <c r="M418" s="234"/>
      <c r="N418" s="46"/>
      <c r="O418" s="46"/>
      <c r="P418" s="46"/>
      <c r="Q418" s="46"/>
      <c r="R418" s="46"/>
      <c r="S418" s="46"/>
      <c r="T418" s="94"/>
      <c r="AT418" s="23" t="s">
        <v>153</v>
      </c>
      <c r="AU418" s="23" t="s">
        <v>82</v>
      </c>
    </row>
    <row r="419" s="12" customFormat="1">
      <c r="B419" s="245"/>
      <c r="C419" s="246"/>
      <c r="D419" s="232" t="s">
        <v>155</v>
      </c>
      <c r="E419" s="246"/>
      <c r="F419" s="248" t="s">
        <v>962</v>
      </c>
      <c r="G419" s="246"/>
      <c r="H419" s="249">
        <v>12.483000000000001</v>
      </c>
      <c r="I419" s="250"/>
      <c r="J419" s="246"/>
      <c r="K419" s="246"/>
      <c r="L419" s="251"/>
      <c r="M419" s="252"/>
      <c r="N419" s="253"/>
      <c r="O419" s="253"/>
      <c r="P419" s="253"/>
      <c r="Q419" s="253"/>
      <c r="R419" s="253"/>
      <c r="S419" s="253"/>
      <c r="T419" s="254"/>
      <c r="AT419" s="255" t="s">
        <v>155</v>
      </c>
      <c r="AU419" s="255" t="s">
        <v>82</v>
      </c>
      <c r="AV419" s="12" t="s">
        <v>82</v>
      </c>
      <c r="AW419" s="12" t="s">
        <v>6</v>
      </c>
      <c r="AX419" s="12" t="s">
        <v>80</v>
      </c>
      <c r="AY419" s="255" t="s">
        <v>143</v>
      </c>
    </row>
    <row r="420" s="10" customFormat="1" ht="29.88" customHeight="1">
      <c r="B420" s="204"/>
      <c r="C420" s="205"/>
      <c r="D420" s="206" t="s">
        <v>71</v>
      </c>
      <c r="E420" s="218" t="s">
        <v>538</v>
      </c>
      <c r="F420" s="218" t="s">
        <v>539</v>
      </c>
      <c r="G420" s="205"/>
      <c r="H420" s="205"/>
      <c r="I420" s="208"/>
      <c r="J420" s="219">
        <f>BK420</f>
        <v>0</v>
      </c>
      <c r="K420" s="205"/>
      <c r="L420" s="210"/>
      <c r="M420" s="211"/>
      <c r="N420" s="212"/>
      <c r="O420" s="212"/>
      <c r="P420" s="213">
        <f>SUM(P421:P485)</f>
        <v>0</v>
      </c>
      <c r="Q420" s="212"/>
      <c r="R420" s="213">
        <f>SUM(R421:R485)</f>
        <v>0.42099999999999999</v>
      </c>
      <c r="S420" s="212"/>
      <c r="T420" s="214">
        <f>SUM(T421:T485)</f>
        <v>0.77132849999999997</v>
      </c>
      <c r="AR420" s="215" t="s">
        <v>82</v>
      </c>
      <c r="AT420" s="216" t="s">
        <v>71</v>
      </c>
      <c r="AU420" s="216" t="s">
        <v>80</v>
      </c>
      <c r="AY420" s="215" t="s">
        <v>143</v>
      </c>
      <c r="BK420" s="217">
        <f>SUM(BK421:BK485)</f>
        <v>0</v>
      </c>
    </row>
    <row r="421" s="1" customFormat="1" ht="16.5" customHeight="1">
      <c r="B421" s="45"/>
      <c r="C421" s="220" t="s">
        <v>592</v>
      </c>
      <c r="D421" s="220" t="s">
        <v>146</v>
      </c>
      <c r="E421" s="221" t="s">
        <v>541</v>
      </c>
      <c r="F421" s="222" t="s">
        <v>963</v>
      </c>
      <c r="G421" s="223" t="s">
        <v>162</v>
      </c>
      <c r="H421" s="224">
        <v>7.6299999999999999</v>
      </c>
      <c r="I421" s="225"/>
      <c r="J421" s="226">
        <f>ROUND(I421*H421,2)</f>
        <v>0</v>
      </c>
      <c r="K421" s="222" t="s">
        <v>150</v>
      </c>
      <c r="L421" s="71"/>
      <c r="M421" s="227" t="s">
        <v>21</v>
      </c>
      <c r="N421" s="228" t="s">
        <v>43</v>
      </c>
      <c r="O421" s="46"/>
      <c r="P421" s="229">
        <f>O421*H421</f>
        <v>0</v>
      </c>
      <c r="Q421" s="229">
        <v>0</v>
      </c>
      <c r="R421" s="229">
        <f>Q421*H421</f>
        <v>0</v>
      </c>
      <c r="S421" s="229">
        <v>0.01695</v>
      </c>
      <c r="T421" s="230">
        <f>S421*H421</f>
        <v>0.12932849999999999</v>
      </c>
      <c r="AR421" s="23" t="s">
        <v>239</v>
      </c>
      <c r="AT421" s="23" t="s">
        <v>146</v>
      </c>
      <c r="AU421" s="23" t="s">
        <v>82</v>
      </c>
      <c r="AY421" s="23" t="s">
        <v>143</v>
      </c>
      <c r="BE421" s="231">
        <f>IF(N421="základní",J421,0)</f>
        <v>0</v>
      </c>
      <c r="BF421" s="231">
        <f>IF(N421="snížená",J421,0)</f>
        <v>0</v>
      </c>
      <c r="BG421" s="231">
        <f>IF(N421="zákl. přenesená",J421,0)</f>
        <v>0</v>
      </c>
      <c r="BH421" s="231">
        <f>IF(N421="sníž. přenesená",J421,0)</f>
        <v>0</v>
      </c>
      <c r="BI421" s="231">
        <f>IF(N421="nulová",J421,0)</f>
        <v>0</v>
      </c>
      <c r="BJ421" s="23" t="s">
        <v>80</v>
      </c>
      <c r="BK421" s="231">
        <f>ROUND(I421*H421,2)</f>
        <v>0</v>
      </c>
      <c r="BL421" s="23" t="s">
        <v>239</v>
      </c>
      <c r="BM421" s="23" t="s">
        <v>543</v>
      </c>
    </row>
    <row r="422" s="1" customFormat="1">
      <c r="B422" s="45"/>
      <c r="C422" s="73"/>
      <c r="D422" s="232" t="s">
        <v>153</v>
      </c>
      <c r="E422" s="73"/>
      <c r="F422" s="233" t="s">
        <v>544</v>
      </c>
      <c r="G422" s="73"/>
      <c r="H422" s="73"/>
      <c r="I422" s="190"/>
      <c r="J422" s="73"/>
      <c r="K422" s="73"/>
      <c r="L422" s="71"/>
      <c r="M422" s="234"/>
      <c r="N422" s="46"/>
      <c r="O422" s="46"/>
      <c r="P422" s="46"/>
      <c r="Q422" s="46"/>
      <c r="R422" s="46"/>
      <c r="S422" s="46"/>
      <c r="T422" s="94"/>
      <c r="AT422" s="23" t="s">
        <v>153</v>
      </c>
      <c r="AU422" s="23" t="s">
        <v>82</v>
      </c>
    </row>
    <row r="423" s="11" customFormat="1">
      <c r="B423" s="235"/>
      <c r="C423" s="236"/>
      <c r="D423" s="232" t="s">
        <v>155</v>
      </c>
      <c r="E423" s="237" t="s">
        <v>21</v>
      </c>
      <c r="F423" s="238" t="s">
        <v>964</v>
      </c>
      <c r="G423" s="236"/>
      <c r="H423" s="237" t="s">
        <v>21</v>
      </c>
      <c r="I423" s="239"/>
      <c r="J423" s="236"/>
      <c r="K423" s="236"/>
      <c r="L423" s="240"/>
      <c r="M423" s="241"/>
      <c r="N423" s="242"/>
      <c r="O423" s="242"/>
      <c r="P423" s="242"/>
      <c r="Q423" s="242"/>
      <c r="R423" s="242"/>
      <c r="S423" s="242"/>
      <c r="T423" s="243"/>
      <c r="AT423" s="244" t="s">
        <v>155</v>
      </c>
      <c r="AU423" s="244" t="s">
        <v>82</v>
      </c>
      <c r="AV423" s="11" t="s">
        <v>80</v>
      </c>
      <c r="AW423" s="11" t="s">
        <v>35</v>
      </c>
      <c r="AX423" s="11" t="s">
        <v>72</v>
      </c>
      <c r="AY423" s="244" t="s">
        <v>143</v>
      </c>
    </row>
    <row r="424" s="11" customFormat="1">
      <c r="B424" s="235"/>
      <c r="C424" s="236"/>
      <c r="D424" s="232" t="s">
        <v>155</v>
      </c>
      <c r="E424" s="237" t="s">
        <v>21</v>
      </c>
      <c r="F424" s="238" t="s">
        <v>965</v>
      </c>
      <c r="G424" s="236"/>
      <c r="H424" s="237" t="s">
        <v>21</v>
      </c>
      <c r="I424" s="239"/>
      <c r="J424" s="236"/>
      <c r="K424" s="236"/>
      <c r="L424" s="240"/>
      <c r="M424" s="241"/>
      <c r="N424" s="242"/>
      <c r="O424" s="242"/>
      <c r="P424" s="242"/>
      <c r="Q424" s="242"/>
      <c r="R424" s="242"/>
      <c r="S424" s="242"/>
      <c r="T424" s="243"/>
      <c r="AT424" s="244" t="s">
        <v>155</v>
      </c>
      <c r="AU424" s="244" t="s">
        <v>82</v>
      </c>
      <c r="AV424" s="11" t="s">
        <v>80</v>
      </c>
      <c r="AW424" s="11" t="s">
        <v>35</v>
      </c>
      <c r="AX424" s="11" t="s">
        <v>72</v>
      </c>
      <c r="AY424" s="244" t="s">
        <v>143</v>
      </c>
    </row>
    <row r="425" s="12" customFormat="1">
      <c r="B425" s="245"/>
      <c r="C425" s="246"/>
      <c r="D425" s="232" t="s">
        <v>155</v>
      </c>
      <c r="E425" s="247" t="s">
        <v>21</v>
      </c>
      <c r="F425" s="248" t="s">
        <v>966</v>
      </c>
      <c r="G425" s="246"/>
      <c r="H425" s="249">
        <v>6.1379999999999999</v>
      </c>
      <c r="I425" s="250"/>
      <c r="J425" s="246"/>
      <c r="K425" s="246"/>
      <c r="L425" s="251"/>
      <c r="M425" s="252"/>
      <c r="N425" s="253"/>
      <c r="O425" s="253"/>
      <c r="P425" s="253"/>
      <c r="Q425" s="253"/>
      <c r="R425" s="253"/>
      <c r="S425" s="253"/>
      <c r="T425" s="254"/>
      <c r="AT425" s="255" t="s">
        <v>155</v>
      </c>
      <c r="AU425" s="255" t="s">
        <v>82</v>
      </c>
      <c r="AV425" s="12" t="s">
        <v>82</v>
      </c>
      <c r="AW425" s="12" t="s">
        <v>35</v>
      </c>
      <c r="AX425" s="12" t="s">
        <v>72</v>
      </c>
      <c r="AY425" s="255" t="s">
        <v>143</v>
      </c>
    </row>
    <row r="426" s="11" customFormat="1">
      <c r="B426" s="235"/>
      <c r="C426" s="236"/>
      <c r="D426" s="232" t="s">
        <v>155</v>
      </c>
      <c r="E426" s="237" t="s">
        <v>21</v>
      </c>
      <c r="F426" s="238" t="s">
        <v>967</v>
      </c>
      <c r="G426" s="236"/>
      <c r="H426" s="237" t="s">
        <v>21</v>
      </c>
      <c r="I426" s="239"/>
      <c r="J426" s="236"/>
      <c r="K426" s="236"/>
      <c r="L426" s="240"/>
      <c r="M426" s="241"/>
      <c r="N426" s="242"/>
      <c r="O426" s="242"/>
      <c r="P426" s="242"/>
      <c r="Q426" s="242"/>
      <c r="R426" s="242"/>
      <c r="S426" s="242"/>
      <c r="T426" s="243"/>
      <c r="AT426" s="244" t="s">
        <v>155</v>
      </c>
      <c r="AU426" s="244" t="s">
        <v>82</v>
      </c>
      <c r="AV426" s="11" t="s">
        <v>80</v>
      </c>
      <c r="AW426" s="11" t="s">
        <v>35</v>
      </c>
      <c r="AX426" s="11" t="s">
        <v>72</v>
      </c>
      <c r="AY426" s="244" t="s">
        <v>143</v>
      </c>
    </row>
    <row r="427" s="11" customFormat="1">
      <c r="B427" s="235"/>
      <c r="C427" s="236"/>
      <c r="D427" s="232" t="s">
        <v>155</v>
      </c>
      <c r="E427" s="237" t="s">
        <v>21</v>
      </c>
      <c r="F427" s="238" t="s">
        <v>968</v>
      </c>
      <c r="G427" s="236"/>
      <c r="H427" s="237" t="s">
        <v>21</v>
      </c>
      <c r="I427" s="239"/>
      <c r="J427" s="236"/>
      <c r="K427" s="236"/>
      <c r="L427" s="240"/>
      <c r="M427" s="241"/>
      <c r="N427" s="242"/>
      <c r="O427" s="242"/>
      <c r="P427" s="242"/>
      <c r="Q427" s="242"/>
      <c r="R427" s="242"/>
      <c r="S427" s="242"/>
      <c r="T427" s="243"/>
      <c r="AT427" s="244" t="s">
        <v>155</v>
      </c>
      <c r="AU427" s="244" t="s">
        <v>82</v>
      </c>
      <c r="AV427" s="11" t="s">
        <v>80</v>
      </c>
      <c r="AW427" s="11" t="s">
        <v>35</v>
      </c>
      <c r="AX427" s="11" t="s">
        <v>72</v>
      </c>
      <c r="AY427" s="244" t="s">
        <v>143</v>
      </c>
    </row>
    <row r="428" s="12" customFormat="1">
      <c r="B428" s="245"/>
      <c r="C428" s="246"/>
      <c r="D428" s="232" t="s">
        <v>155</v>
      </c>
      <c r="E428" s="247" t="s">
        <v>21</v>
      </c>
      <c r="F428" s="248" t="s">
        <v>969</v>
      </c>
      <c r="G428" s="246"/>
      <c r="H428" s="249">
        <v>1.492</v>
      </c>
      <c r="I428" s="250"/>
      <c r="J428" s="246"/>
      <c r="K428" s="246"/>
      <c r="L428" s="251"/>
      <c r="M428" s="252"/>
      <c r="N428" s="253"/>
      <c r="O428" s="253"/>
      <c r="P428" s="253"/>
      <c r="Q428" s="253"/>
      <c r="R428" s="253"/>
      <c r="S428" s="253"/>
      <c r="T428" s="254"/>
      <c r="AT428" s="255" t="s">
        <v>155</v>
      </c>
      <c r="AU428" s="255" t="s">
        <v>82</v>
      </c>
      <c r="AV428" s="12" t="s">
        <v>82</v>
      </c>
      <c r="AW428" s="12" t="s">
        <v>35</v>
      </c>
      <c r="AX428" s="12" t="s">
        <v>72</v>
      </c>
      <c r="AY428" s="255" t="s">
        <v>143</v>
      </c>
    </row>
    <row r="429" s="13" customFormat="1">
      <c r="B429" s="256"/>
      <c r="C429" s="257"/>
      <c r="D429" s="232" t="s">
        <v>155</v>
      </c>
      <c r="E429" s="258" t="s">
        <v>21</v>
      </c>
      <c r="F429" s="259" t="s">
        <v>167</v>
      </c>
      <c r="G429" s="257"/>
      <c r="H429" s="260">
        <v>7.6299999999999999</v>
      </c>
      <c r="I429" s="261"/>
      <c r="J429" s="257"/>
      <c r="K429" s="257"/>
      <c r="L429" s="262"/>
      <c r="M429" s="263"/>
      <c r="N429" s="264"/>
      <c r="O429" s="264"/>
      <c r="P429" s="264"/>
      <c r="Q429" s="264"/>
      <c r="R429" s="264"/>
      <c r="S429" s="264"/>
      <c r="T429" s="265"/>
      <c r="AT429" s="266" t="s">
        <v>155</v>
      </c>
      <c r="AU429" s="266" t="s">
        <v>82</v>
      </c>
      <c r="AV429" s="13" t="s">
        <v>151</v>
      </c>
      <c r="AW429" s="13" t="s">
        <v>35</v>
      </c>
      <c r="AX429" s="13" t="s">
        <v>80</v>
      </c>
      <c r="AY429" s="266" t="s">
        <v>143</v>
      </c>
    </row>
    <row r="430" s="1" customFormat="1" ht="25.5" customHeight="1">
      <c r="B430" s="45"/>
      <c r="C430" s="220" t="s">
        <v>596</v>
      </c>
      <c r="D430" s="220" t="s">
        <v>146</v>
      </c>
      <c r="E430" s="221" t="s">
        <v>564</v>
      </c>
      <c r="F430" s="222" t="s">
        <v>565</v>
      </c>
      <c r="G430" s="223" t="s">
        <v>149</v>
      </c>
      <c r="H430" s="224">
        <v>5</v>
      </c>
      <c r="I430" s="225"/>
      <c r="J430" s="226">
        <f>ROUND(I430*H430,2)</f>
        <v>0</v>
      </c>
      <c r="K430" s="222" t="s">
        <v>150</v>
      </c>
      <c r="L430" s="71"/>
      <c r="M430" s="227" t="s">
        <v>21</v>
      </c>
      <c r="N430" s="228" t="s">
        <v>43</v>
      </c>
      <c r="O430" s="46"/>
      <c r="P430" s="229">
        <f>O430*H430</f>
        <v>0</v>
      </c>
      <c r="Q430" s="229">
        <v>0</v>
      </c>
      <c r="R430" s="229">
        <f>Q430*H430</f>
        <v>0</v>
      </c>
      <c r="S430" s="229">
        <v>0</v>
      </c>
      <c r="T430" s="230">
        <f>S430*H430</f>
        <v>0</v>
      </c>
      <c r="AR430" s="23" t="s">
        <v>239</v>
      </c>
      <c r="AT430" s="23" t="s">
        <v>146</v>
      </c>
      <c r="AU430" s="23" t="s">
        <v>82</v>
      </c>
      <c r="AY430" s="23" t="s">
        <v>143</v>
      </c>
      <c r="BE430" s="231">
        <f>IF(N430="základní",J430,0)</f>
        <v>0</v>
      </c>
      <c r="BF430" s="231">
        <f>IF(N430="snížená",J430,0)</f>
        <v>0</v>
      </c>
      <c r="BG430" s="231">
        <f>IF(N430="zákl. přenesená",J430,0)</f>
        <v>0</v>
      </c>
      <c r="BH430" s="231">
        <f>IF(N430="sníž. přenesená",J430,0)</f>
        <v>0</v>
      </c>
      <c r="BI430" s="231">
        <f>IF(N430="nulová",J430,0)</f>
        <v>0</v>
      </c>
      <c r="BJ430" s="23" t="s">
        <v>80</v>
      </c>
      <c r="BK430" s="231">
        <f>ROUND(I430*H430,2)</f>
        <v>0</v>
      </c>
      <c r="BL430" s="23" t="s">
        <v>239</v>
      </c>
      <c r="BM430" s="23" t="s">
        <v>566</v>
      </c>
    </row>
    <row r="431" s="1" customFormat="1">
      <c r="B431" s="45"/>
      <c r="C431" s="73"/>
      <c r="D431" s="232" t="s">
        <v>153</v>
      </c>
      <c r="E431" s="73"/>
      <c r="F431" s="233" t="s">
        <v>567</v>
      </c>
      <c r="G431" s="73"/>
      <c r="H431" s="73"/>
      <c r="I431" s="190"/>
      <c r="J431" s="73"/>
      <c r="K431" s="73"/>
      <c r="L431" s="71"/>
      <c r="M431" s="234"/>
      <c r="N431" s="46"/>
      <c r="O431" s="46"/>
      <c r="P431" s="46"/>
      <c r="Q431" s="46"/>
      <c r="R431" s="46"/>
      <c r="S431" s="46"/>
      <c r="T431" s="94"/>
      <c r="AT431" s="23" t="s">
        <v>153</v>
      </c>
      <c r="AU431" s="23" t="s">
        <v>82</v>
      </c>
    </row>
    <row r="432" s="11" customFormat="1">
      <c r="B432" s="235"/>
      <c r="C432" s="236"/>
      <c r="D432" s="232" t="s">
        <v>155</v>
      </c>
      <c r="E432" s="237" t="s">
        <v>21</v>
      </c>
      <c r="F432" s="238" t="s">
        <v>234</v>
      </c>
      <c r="G432" s="236"/>
      <c r="H432" s="237" t="s">
        <v>21</v>
      </c>
      <c r="I432" s="239"/>
      <c r="J432" s="236"/>
      <c r="K432" s="236"/>
      <c r="L432" s="240"/>
      <c r="M432" s="241"/>
      <c r="N432" s="242"/>
      <c r="O432" s="242"/>
      <c r="P432" s="242"/>
      <c r="Q432" s="242"/>
      <c r="R432" s="242"/>
      <c r="S432" s="242"/>
      <c r="T432" s="243"/>
      <c r="AT432" s="244" t="s">
        <v>155</v>
      </c>
      <c r="AU432" s="244" t="s">
        <v>82</v>
      </c>
      <c r="AV432" s="11" t="s">
        <v>80</v>
      </c>
      <c r="AW432" s="11" t="s">
        <v>35</v>
      </c>
      <c r="AX432" s="11" t="s">
        <v>72</v>
      </c>
      <c r="AY432" s="244" t="s">
        <v>143</v>
      </c>
    </row>
    <row r="433" s="11" customFormat="1">
      <c r="B433" s="235"/>
      <c r="C433" s="236"/>
      <c r="D433" s="232" t="s">
        <v>155</v>
      </c>
      <c r="E433" s="237" t="s">
        <v>21</v>
      </c>
      <c r="F433" s="238" t="s">
        <v>970</v>
      </c>
      <c r="G433" s="236"/>
      <c r="H433" s="237" t="s">
        <v>21</v>
      </c>
      <c r="I433" s="239"/>
      <c r="J433" s="236"/>
      <c r="K433" s="236"/>
      <c r="L433" s="240"/>
      <c r="M433" s="241"/>
      <c r="N433" s="242"/>
      <c r="O433" s="242"/>
      <c r="P433" s="242"/>
      <c r="Q433" s="242"/>
      <c r="R433" s="242"/>
      <c r="S433" s="242"/>
      <c r="T433" s="243"/>
      <c r="AT433" s="244" t="s">
        <v>155</v>
      </c>
      <c r="AU433" s="244" t="s">
        <v>82</v>
      </c>
      <c r="AV433" s="11" t="s">
        <v>80</v>
      </c>
      <c r="AW433" s="11" t="s">
        <v>35</v>
      </c>
      <c r="AX433" s="11" t="s">
        <v>72</v>
      </c>
      <c r="AY433" s="244" t="s">
        <v>143</v>
      </c>
    </row>
    <row r="434" s="12" customFormat="1">
      <c r="B434" s="245"/>
      <c r="C434" s="246"/>
      <c r="D434" s="232" t="s">
        <v>155</v>
      </c>
      <c r="E434" s="247" t="s">
        <v>21</v>
      </c>
      <c r="F434" s="248" t="s">
        <v>144</v>
      </c>
      <c r="G434" s="246"/>
      <c r="H434" s="249">
        <v>3</v>
      </c>
      <c r="I434" s="250"/>
      <c r="J434" s="246"/>
      <c r="K434" s="246"/>
      <c r="L434" s="251"/>
      <c r="M434" s="252"/>
      <c r="N434" s="253"/>
      <c r="O434" s="253"/>
      <c r="P434" s="253"/>
      <c r="Q434" s="253"/>
      <c r="R434" s="253"/>
      <c r="S434" s="253"/>
      <c r="T434" s="254"/>
      <c r="AT434" s="255" t="s">
        <v>155</v>
      </c>
      <c r="AU434" s="255" t="s">
        <v>82</v>
      </c>
      <c r="AV434" s="12" t="s">
        <v>82</v>
      </c>
      <c r="AW434" s="12" t="s">
        <v>35</v>
      </c>
      <c r="AX434" s="12" t="s">
        <v>72</v>
      </c>
      <c r="AY434" s="255" t="s">
        <v>143</v>
      </c>
    </row>
    <row r="435" s="11" customFormat="1">
      <c r="B435" s="235"/>
      <c r="C435" s="236"/>
      <c r="D435" s="232" t="s">
        <v>155</v>
      </c>
      <c r="E435" s="237" t="s">
        <v>21</v>
      </c>
      <c r="F435" s="238" t="s">
        <v>971</v>
      </c>
      <c r="G435" s="236"/>
      <c r="H435" s="237" t="s">
        <v>21</v>
      </c>
      <c r="I435" s="239"/>
      <c r="J435" s="236"/>
      <c r="K435" s="236"/>
      <c r="L435" s="240"/>
      <c r="M435" s="241"/>
      <c r="N435" s="242"/>
      <c r="O435" s="242"/>
      <c r="P435" s="242"/>
      <c r="Q435" s="242"/>
      <c r="R435" s="242"/>
      <c r="S435" s="242"/>
      <c r="T435" s="243"/>
      <c r="AT435" s="244" t="s">
        <v>155</v>
      </c>
      <c r="AU435" s="244" t="s">
        <v>82</v>
      </c>
      <c r="AV435" s="11" t="s">
        <v>80</v>
      </c>
      <c r="AW435" s="11" t="s">
        <v>35</v>
      </c>
      <c r="AX435" s="11" t="s">
        <v>72</v>
      </c>
      <c r="AY435" s="244" t="s">
        <v>143</v>
      </c>
    </row>
    <row r="436" s="12" customFormat="1">
      <c r="B436" s="245"/>
      <c r="C436" s="246"/>
      <c r="D436" s="232" t="s">
        <v>155</v>
      </c>
      <c r="E436" s="247" t="s">
        <v>21</v>
      </c>
      <c r="F436" s="248" t="s">
        <v>80</v>
      </c>
      <c r="G436" s="246"/>
      <c r="H436" s="249">
        <v>1</v>
      </c>
      <c r="I436" s="250"/>
      <c r="J436" s="246"/>
      <c r="K436" s="246"/>
      <c r="L436" s="251"/>
      <c r="M436" s="252"/>
      <c r="N436" s="253"/>
      <c r="O436" s="253"/>
      <c r="P436" s="253"/>
      <c r="Q436" s="253"/>
      <c r="R436" s="253"/>
      <c r="S436" s="253"/>
      <c r="T436" s="254"/>
      <c r="AT436" s="255" t="s">
        <v>155</v>
      </c>
      <c r="AU436" s="255" t="s">
        <v>82</v>
      </c>
      <c r="AV436" s="12" t="s">
        <v>82</v>
      </c>
      <c r="AW436" s="12" t="s">
        <v>35</v>
      </c>
      <c r="AX436" s="12" t="s">
        <v>72</v>
      </c>
      <c r="AY436" s="255" t="s">
        <v>143</v>
      </c>
    </row>
    <row r="437" s="11" customFormat="1">
      <c r="B437" s="235"/>
      <c r="C437" s="236"/>
      <c r="D437" s="232" t="s">
        <v>155</v>
      </c>
      <c r="E437" s="237" t="s">
        <v>21</v>
      </c>
      <c r="F437" s="238" t="s">
        <v>569</v>
      </c>
      <c r="G437" s="236"/>
      <c r="H437" s="237" t="s">
        <v>21</v>
      </c>
      <c r="I437" s="239"/>
      <c r="J437" s="236"/>
      <c r="K437" s="236"/>
      <c r="L437" s="240"/>
      <c r="M437" s="241"/>
      <c r="N437" s="242"/>
      <c r="O437" s="242"/>
      <c r="P437" s="242"/>
      <c r="Q437" s="242"/>
      <c r="R437" s="242"/>
      <c r="S437" s="242"/>
      <c r="T437" s="243"/>
      <c r="AT437" s="244" t="s">
        <v>155</v>
      </c>
      <c r="AU437" s="244" t="s">
        <v>82</v>
      </c>
      <c r="AV437" s="11" t="s">
        <v>80</v>
      </c>
      <c r="AW437" s="11" t="s">
        <v>35</v>
      </c>
      <c r="AX437" s="11" t="s">
        <v>72</v>
      </c>
      <c r="AY437" s="244" t="s">
        <v>143</v>
      </c>
    </row>
    <row r="438" s="12" customFormat="1">
      <c r="B438" s="245"/>
      <c r="C438" s="246"/>
      <c r="D438" s="232" t="s">
        <v>155</v>
      </c>
      <c r="E438" s="247" t="s">
        <v>21</v>
      </c>
      <c r="F438" s="248" t="s">
        <v>80</v>
      </c>
      <c r="G438" s="246"/>
      <c r="H438" s="249">
        <v>1</v>
      </c>
      <c r="I438" s="250"/>
      <c r="J438" s="246"/>
      <c r="K438" s="246"/>
      <c r="L438" s="251"/>
      <c r="M438" s="252"/>
      <c r="N438" s="253"/>
      <c r="O438" s="253"/>
      <c r="P438" s="253"/>
      <c r="Q438" s="253"/>
      <c r="R438" s="253"/>
      <c r="S438" s="253"/>
      <c r="T438" s="254"/>
      <c r="AT438" s="255" t="s">
        <v>155</v>
      </c>
      <c r="AU438" s="255" t="s">
        <v>82</v>
      </c>
      <c r="AV438" s="12" t="s">
        <v>82</v>
      </c>
      <c r="AW438" s="12" t="s">
        <v>35</v>
      </c>
      <c r="AX438" s="12" t="s">
        <v>72</v>
      </c>
      <c r="AY438" s="255" t="s">
        <v>143</v>
      </c>
    </row>
    <row r="439" s="13" customFormat="1">
      <c r="B439" s="256"/>
      <c r="C439" s="257"/>
      <c r="D439" s="232" t="s">
        <v>155</v>
      </c>
      <c r="E439" s="258" t="s">
        <v>21</v>
      </c>
      <c r="F439" s="259" t="s">
        <v>167</v>
      </c>
      <c r="G439" s="257"/>
      <c r="H439" s="260">
        <v>5</v>
      </c>
      <c r="I439" s="261"/>
      <c r="J439" s="257"/>
      <c r="K439" s="257"/>
      <c r="L439" s="262"/>
      <c r="M439" s="263"/>
      <c r="N439" s="264"/>
      <c r="O439" s="264"/>
      <c r="P439" s="264"/>
      <c r="Q439" s="264"/>
      <c r="R439" s="264"/>
      <c r="S439" s="264"/>
      <c r="T439" s="265"/>
      <c r="AT439" s="266" t="s">
        <v>155</v>
      </c>
      <c r="AU439" s="266" t="s">
        <v>82</v>
      </c>
      <c r="AV439" s="13" t="s">
        <v>151</v>
      </c>
      <c r="AW439" s="13" t="s">
        <v>35</v>
      </c>
      <c r="AX439" s="13" t="s">
        <v>80</v>
      </c>
      <c r="AY439" s="266" t="s">
        <v>143</v>
      </c>
    </row>
    <row r="440" s="1" customFormat="1" ht="63.75" customHeight="1">
      <c r="B440" s="45"/>
      <c r="C440" s="267" t="s">
        <v>601</v>
      </c>
      <c r="D440" s="267" t="s">
        <v>235</v>
      </c>
      <c r="E440" s="268" t="s">
        <v>571</v>
      </c>
      <c r="F440" s="269" t="s">
        <v>972</v>
      </c>
      <c r="G440" s="270" t="s">
        <v>149</v>
      </c>
      <c r="H440" s="271">
        <v>3</v>
      </c>
      <c r="I440" s="272"/>
      <c r="J440" s="273">
        <f>ROUND(I440*H440,2)</f>
        <v>0</v>
      </c>
      <c r="K440" s="269" t="s">
        <v>352</v>
      </c>
      <c r="L440" s="274"/>
      <c r="M440" s="275" t="s">
        <v>21</v>
      </c>
      <c r="N440" s="276" t="s">
        <v>43</v>
      </c>
      <c r="O440" s="46"/>
      <c r="P440" s="229">
        <f>O440*H440</f>
        <v>0</v>
      </c>
      <c r="Q440" s="229">
        <v>0.023</v>
      </c>
      <c r="R440" s="229">
        <f>Q440*H440</f>
        <v>0.069000000000000006</v>
      </c>
      <c r="S440" s="229">
        <v>0</v>
      </c>
      <c r="T440" s="230">
        <f>S440*H440</f>
        <v>0</v>
      </c>
      <c r="AR440" s="23" t="s">
        <v>338</v>
      </c>
      <c r="AT440" s="23" t="s">
        <v>235</v>
      </c>
      <c r="AU440" s="23" t="s">
        <v>82</v>
      </c>
      <c r="AY440" s="23" t="s">
        <v>143</v>
      </c>
      <c r="BE440" s="231">
        <f>IF(N440="základní",J440,0)</f>
        <v>0</v>
      </c>
      <c r="BF440" s="231">
        <f>IF(N440="snížená",J440,0)</f>
        <v>0</v>
      </c>
      <c r="BG440" s="231">
        <f>IF(N440="zákl. přenesená",J440,0)</f>
        <v>0</v>
      </c>
      <c r="BH440" s="231">
        <f>IF(N440="sníž. přenesená",J440,0)</f>
        <v>0</v>
      </c>
      <c r="BI440" s="231">
        <f>IF(N440="nulová",J440,0)</f>
        <v>0</v>
      </c>
      <c r="BJ440" s="23" t="s">
        <v>80</v>
      </c>
      <c r="BK440" s="231">
        <f>ROUND(I440*H440,2)</f>
        <v>0</v>
      </c>
      <c r="BL440" s="23" t="s">
        <v>239</v>
      </c>
      <c r="BM440" s="23" t="s">
        <v>573</v>
      </c>
    </row>
    <row r="441" s="11" customFormat="1">
      <c r="B441" s="235"/>
      <c r="C441" s="236"/>
      <c r="D441" s="232" t="s">
        <v>155</v>
      </c>
      <c r="E441" s="237" t="s">
        <v>21</v>
      </c>
      <c r="F441" s="238" t="s">
        <v>234</v>
      </c>
      <c r="G441" s="236"/>
      <c r="H441" s="237" t="s">
        <v>21</v>
      </c>
      <c r="I441" s="239"/>
      <c r="J441" s="236"/>
      <c r="K441" s="236"/>
      <c r="L441" s="240"/>
      <c r="M441" s="241"/>
      <c r="N441" s="242"/>
      <c r="O441" s="242"/>
      <c r="P441" s="242"/>
      <c r="Q441" s="242"/>
      <c r="R441" s="242"/>
      <c r="S441" s="242"/>
      <c r="T441" s="243"/>
      <c r="AT441" s="244" t="s">
        <v>155</v>
      </c>
      <c r="AU441" s="244" t="s">
        <v>82</v>
      </c>
      <c r="AV441" s="11" t="s">
        <v>80</v>
      </c>
      <c r="AW441" s="11" t="s">
        <v>35</v>
      </c>
      <c r="AX441" s="11" t="s">
        <v>72</v>
      </c>
      <c r="AY441" s="244" t="s">
        <v>143</v>
      </c>
    </row>
    <row r="442" s="12" customFormat="1">
      <c r="B442" s="245"/>
      <c r="C442" s="246"/>
      <c r="D442" s="232" t="s">
        <v>155</v>
      </c>
      <c r="E442" s="247" t="s">
        <v>21</v>
      </c>
      <c r="F442" s="248" t="s">
        <v>144</v>
      </c>
      <c r="G442" s="246"/>
      <c r="H442" s="249">
        <v>3</v>
      </c>
      <c r="I442" s="250"/>
      <c r="J442" s="246"/>
      <c r="K442" s="246"/>
      <c r="L442" s="251"/>
      <c r="M442" s="252"/>
      <c r="N442" s="253"/>
      <c r="O442" s="253"/>
      <c r="P442" s="253"/>
      <c r="Q442" s="253"/>
      <c r="R442" s="253"/>
      <c r="S442" s="253"/>
      <c r="T442" s="254"/>
      <c r="AT442" s="255" t="s">
        <v>155</v>
      </c>
      <c r="AU442" s="255" t="s">
        <v>82</v>
      </c>
      <c r="AV442" s="12" t="s">
        <v>82</v>
      </c>
      <c r="AW442" s="12" t="s">
        <v>35</v>
      </c>
      <c r="AX442" s="12" t="s">
        <v>80</v>
      </c>
      <c r="AY442" s="255" t="s">
        <v>143</v>
      </c>
    </row>
    <row r="443" s="1" customFormat="1" ht="63.75" customHeight="1">
      <c r="B443" s="45"/>
      <c r="C443" s="267" t="s">
        <v>608</v>
      </c>
      <c r="D443" s="267" t="s">
        <v>235</v>
      </c>
      <c r="E443" s="268" t="s">
        <v>575</v>
      </c>
      <c r="F443" s="269" t="s">
        <v>576</v>
      </c>
      <c r="G443" s="270" t="s">
        <v>149</v>
      </c>
      <c r="H443" s="271">
        <v>1</v>
      </c>
      <c r="I443" s="272"/>
      <c r="J443" s="273">
        <f>ROUND(I443*H443,2)</f>
        <v>0</v>
      </c>
      <c r="K443" s="269" t="s">
        <v>352</v>
      </c>
      <c r="L443" s="274"/>
      <c r="M443" s="275" t="s">
        <v>21</v>
      </c>
      <c r="N443" s="276" t="s">
        <v>43</v>
      </c>
      <c r="O443" s="46"/>
      <c r="P443" s="229">
        <f>O443*H443</f>
        <v>0</v>
      </c>
      <c r="Q443" s="229">
        <v>0.023</v>
      </c>
      <c r="R443" s="229">
        <f>Q443*H443</f>
        <v>0.023</v>
      </c>
      <c r="S443" s="229">
        <v>0</v>
      </c>
      <c r="T443" s="230">
        <f>S443*H443</f>
        <v>0</v>
      </c>
      <c r="AR443" s="23" t="s">
        <v>338</v>
      </c>
      <c r="AT443" s="23" t="s">
        <v>235</v>
      </c>
      <c r="AU443" s="23" t="s">
        <v>82</v>
      </c>
      <c r="AY443" s="23" t="s">
        <v>143</v>
      </c>
      <c r="BE443" s="231">
        <f>IF(N443="základní",J443,0)</f>
        <v>0</v>
      </c>
      <c r="BF443" s="231">
        <f>IF(N443="snížená",J443,0)</f>
        <v>0</v>
      </c>
      <c r="BG443" s="231">
        <f>IF(N443="zákl. přenesená",J443,0)</f>
        <v>0</v>
      </c>
      <c r="BH443" s="231">
        <f>IF(N443="sníž. přenesená",J443,0)</f>
        <v>0</v>
      </c>
      <c r="BI443" s="231">
        <f>IF(N443="nulová",J443,0)</f>
        <v>0</v>
      </c>
      <c r="BJ443" s="23" t="s">
        <v>80</v>
      </c>
      <c r="BK443" s="231">
        <f>ROUND(I443*H443,2)</f>
        <v>0</v>
      </c>
      <c r="BL443" s="23" t="s">
        <v>239</v>
      </c>
      <c r="BM443" s="23" t="s">
        <v>577</v>
      </c>
    </row>
    <row r="444" s="11" customFormat="1">
      <c r="B444" s="235"/>
      <c r="C444" s="236"/>
      <c r="D444" s="232" t="s">
        <v>155</v>
      </c>
      <c r="E444" s="237" t="s">
        <v>21</v>
      </c>
      <c r="F444" s="238" t="s">
        <v>234</v>
      </c>
      <c r="G444" s="236"/>
      <c r="H444" s="237" t="s">
        <v>21</v>
      </c>
      <c r="I444" s="239"/>
      <c r="J444" s="236"/>
      <c r="K444" s="236"/>
      <c r="L444" s="240"/>
      <c r="M444" s="241"/>
      <c r="N444" s="242"/>
      <c r="O444" s="242"/>
      <c r="P444" s="242"/>
      <c r="Q444" s="242"/>
      <c r="R444" s="242"/>
      <c r="S444" s="242"/>
      <c r="T444" s="243"/>
      <c r="AT444" s="244" t="s">
        <v>155</v>
      </c>
      <c r="AU444" s="244" t="s">
        <v>82</v>
      </c>
      <c r="AV444" s="11" t="s">
        <v>80</v>
      </c>
      <c r="AW444" s="11" t="s">
        <v>35</v>
      </c>
      <c r="AX444" s="11" t="s">
        <v>72</v>
      </c>
      <c r="AY444" s="244" t="s">
        <v>143</v>
      </c>
    </row>
    <row r="445" s="12" customFormat="1">
      <c r="B445" s="245"/>
      <c r="C445" s="246"/>
      <c r="D445" s="232" t="s">
        <v>155</v>
      </c>
      <c r="E445" s="247" t="s">
        <v>21</v>
      </c>
      <c r="F445" s="248" t="s">
        <v>80</v>
      </c>
      <c r="G445" s="246"/>
      <c r="H445" s="249">
        <v>1</v>
      </c>
      <c r="I445" s="250"/>
      <c r="J445" s="246"/>
      <c r="K445" s="246"/>
      <c r="L445" s="251"/>
      <c r="M445" s="252"/>
      <c r="N445" s="253"/>
      <c r="O445" s="253"/>
      <c r="P445" s="253"/>
      <c r="Q445" s="253"/>
      <c r="R445" s="253"/>
      <c r="S445" s="253"/>
      <c r="T445" s="254"/>
      <c r="AT445" s="255" t="s">
        <v>155</v>
      </c>
      <c r="AU445" s="255" t="s">
        <v>82</v>
      </c>
      <c r="AV445" s="12" t="s">
        <v>82</v>
      </c>
      <c r="AW445" s="12" t="s">
        <v>35</v>
      </c>
      <c r="AX445" s="12" t="s">
        <v>80</v>
      </c>
      <c r="AY445" s="255" t="s">
        <v>143</v>
      </c>
    </row>
    <row r="446" s="1" customFormat="1" ht="51" customHeight="1">
      <c r="B446" s="45"/>
      <c r="C446" s="267" t="s">
        <v>613</v>
      </c>
      <c r="D446" s="267" t="s">
        <v>235</v>
      </c>
      <c r="E446" s="268" t="s">
        <v>973</v>
      </c>
      <c r="F446" s="269" t="s">
        <v>974</v>
      </c>
      <c r="G446" s="270" t="s">
        <v>149</v>
      </c>
      <c r="H446" s="271">
        <v>1</v>
      </c>
      <c r="I446" s="272"/>
      <c r="J446" s="273">
        <f>ROUND(I446*H446,2)</f>
        <v>0</v>
      </c>
      <c r="K446" s="269" t="s">
        <v>21</v>
      </c>
      <c r="L446" s="274"/>
      <c r="M446" s="275" t="s">
        <v>21</v>
      </c>
      <c r="N446" s="276" t="s">
        <v>43</v>
      </c>
      <c r="O446" s="46"/>
      <c r="P446" s="229">
        <f>O446*H446</f>
        <v>0</v>
      </c>
      <c r="Q446" s="229">
        <v>0.023</v>
      </c>
      <c r="R446" s="229">
        <f>Q446*H446</f>
        <v>0.023</v>
      </c>
      <c r="S446" s="229">
        <v>0</v>
      </c>
      <c r="T446" s="230">
        <f>S446*H446</f>
        <v>0</v>
      </c>
      <c r="AR446" s="23" t="s">
        <v>338</v>
      </c>
      <c r="AT446" s="23" t="s">
        <v>235</v>
      </c>
      <c r="AU446" s="23" t="s">
        <v>82</v>
      </c>
      <c r="AY446" s="23" t="s">
        <v>143</v>
      </c>
      <c r="BE446" s="231">
        <f>IF(N446="základní",J446,0)</f>
        <v>0</v>
      </c>
      <c r="BF446" s="231">
        <f>IF(N446="snížená",J446,0)</f>
        <v>0</v>
      </c>
      <c r="BG446" s="231">
        <f>IF(N446="zákl. přenesená",J446,0)</f>
        <v>0</v>
      </c>
      <c r="BH446" s="231">
        <f>IF(N446="sníž. přenesená",J446,0)</f>
        <v>0</v>
      </c>
      <c r="BI446" s="231">
        <f>IF(N446="nulová",J446,0)</f>
        <v>0</v>
      </c>
      <c r="BJ446" s="23" t="s">
        <v>80</v>
      </c>
      <c r="BK446" s="231">
        <f>ROUND(I446*H446,2)</f>
        <v>0</v>
      </c>
      <c r="BL446" s="23" t="s">
        <v>239</v>
      </c>
      <c r="BM446" s="23" t="s">
        <v>975</v>
      </c>
    </row>
    <row r="447" s="11" customFormat="1">
      <c r="B447" s="235"/>
      <c r="C447" s="236"/>
      <c r="D447" s="232" t="s">
        <v>155</v>
      </c>
      <c r="E447" s="237" t="s">
        <v>21</v>
      </c>
      <c r="F447" s="238" t="s">
        <v>234</v>
      </c>
      <c r="G447" s="236"/>
      <c r="H447" s="237" t="s">
        <v>21</v>
      </c>
      <c r="I447" s="239"/>
      <c r="J447" s="236"/>
      <c r="K447" s="236"/>
      <c r="L447" s="240"/>
      <c r="M447" s="241"/>
      <c r="N447" s="242"/>
      <c r="O447" s="242"/>
      <c r="P447" s="242"/>
      <c r="Q447" s="242"/>
      <c r="R447" s="242"/>
      <c r="S447" s="242"/>
      <c r="T447" s="243"/>
      <c r="AT447" s="244" t="s">
        <v>155</v>
      </c>
      <c r="AU447" s="244" t="s">
        <v>82</v>
      </c>
      <c r="AV447" s="11" t="s">
        <v>80</v>
      </c>
      <c r="AW447" s="11" t="s">
        <v>35</v>
      </c>
      <c r="AX447" s="11" t="s">
        <v>72</v>
      </c>
      <c r="AY447" s="244" t="s">
        <v>143</v>
      </c>
    </row>
    <row r="448" s="12" customFormat="1">
      <c r="B448" s="245"/>
      <c r="C448" s="246"/>
      <c r="D448" s="232" t="s">
        <v>155</v>
      </c>
      <c r="E448" s="247" t="s">
        <v>21</v>
      </c>
      <c r="F448" s="248" t="s">
        <v>80</v>
      </c>
      <c r="G448" s="246"/>
      <c r="H448" s="249">
        <v>1</v>
      </c>
      <c r="I448" s="250"/>
      <c r="J448" s="246"/>
      <c r="K448" s="246"/>
      <c r="L448" s="251"/>
      <c r="M448" s="252"/>
      <c r="N448" s="253"/>
      <c r="O448" s="253"/>
      <c r="P448" s="253"/>
      <c r="Q448" s="253"/>
      <c r="R448" s="253"/>
      <c r="S448" s="253"/>
      <c r="T448" s="254"/>
      <c r="AT448" s="255" t="s">
        <v>155</v>
      </c>
      <c r="AU448" s="255" t="s">
        <v>82</v>
      </c>
      <c r="AV448" s="12" t="s">
        <v>82</v>
      </c>
      <c r="AW448" s="12" t="s">
        <v>35</v>
      </c>
      <c r="AX448" s="12" t="s">
        <v>80</v>
      </c>
      <c r="AY448" s="255" t="s">
        <v>143</v>
      </c>
    </row>
    <row r="449" s="1" customFormat="1" ht="25.5" customHeight="1">
      <c r="B449" s="45"/>
      <c r="C449" s="220" t="s">
        <v>618</v>
      </c>
      <c r="D449" s="220" t="s">
        <v>146</v>
      </c>
      <c r="E449" s="221" t="s">
        <v>976</v>
      </c>
      <c r="F449" s="222" t="s">
        <v>977</v>
      </c>
      <c r="G449" s="223" t="s">
        <v>149</v>
      </c>
      <c r="H449" s="224">
        <v>1</v>
      </c>
      <c r="I449" s="225"/>
      <c r="J449" s="226">
        <f>ROUND(I449*H449,2)</f>
        <v>0</v>
      </c>
      <c r="K449" s="222" t="s">
        <v>150</v>
      </c>
      <c r="L449" s="71"/>
      <c r="M449" s="227" t="s">
        <v>21</v>
      </c>
      <c r="N449" s="228" t="s">
        <v>43</v>
      </c>
      <c r="O449" s="46"/>
      <c r="P449" s="229">
        <f>O449*H449</f>
        <v>0</v>
      </c>
      <c r="Q449" s="229">
        <v>0</v>
      </c>
      <c r="R449" s="229">
        <f>Q449*H449</f>
        <v>0</v>
      </c>
      <c r="S449" s="229">
        <v>0</v>
      </c>
      <c r="T449" s="230">
        <f>S449*H449</f>
        <v>0</v>
      </c>
      <c r="AR449" s="23" t="s">
        <v>239</v>
      </c>
      <c r="AT449" s="23" t="s">
        <v>146</v>
      </c>
      <c r="AU449" s="23" t="s">
        <v>82</v>
      </c>
      <c r="AY449" s="23" t="s">
        <v>143</v>
      </c>
      <c r="BE449" s="231">
        <f>IF(N449="základní",J449,0)</f>
        <v>0</v>
      </c>
      <c r="BF449" s="231">
        <f>IF(N449="snížená",J449,0)</f>
        <v>0</v>
      </c>
      <c r="BG449" s="231">
        <f>IF(N449="zákl. přenesená",J449,0)</f>
        <v>0</v>
      </c>
      <c r="BH449" s="231">
        <f>IF(N449="sníž. přenesená",J449,0)</f>
        <v>0</v>
      </c>
      <c r="BI449" s="231">
        <f>IF(N449="nulová",J449,0)</f>
        <v>0</v>
      </c>
      <c r="BJ449" s="23" t="s">
        <v>80</v>
      </c>
      <c r="BK449" s="231">
        <f>ROUND(I449*H449,2)</f>
        <v>0</v>
      </c>
      <c r="BL449" s="23" t="s">
        <v>239</v>
      </c>
      <c r="BM449" s="23" t="s">
        <v>978</v>
      </c>
    </row>
    <row r="450" s="1" customFormat="1">
      <c r="B450" s="45"/>
      <c r="C450" s="73"/>
      <c r="D450" s="232" t="s">
        <v>153</v>
      </c>
      <c r="E450" s="73"/>
      <c r="F450" s="233" t="s">
        <v>567</v>
      </c>
      <c r="G450" s="73"/>
      <c r="H450" s="73"/>
      <c r="I450" s="190"/>
      <c r="J450" s="73"/>
      <c r="K450" s="73"/>
      <c r="L450" s="71"/>
      <c r="M450" s="234"/>
      <c r="N450" s="46"/>
      <c r="O450" s="46"/>
      <c r="P450" s="46"/>
      <c r="Q450" s="46"/>
      <c r="R450" s="46"/>
      <c r="S450" s="46"/>
      <c r="T450" s="94"/>
      <c r="AT450" s="23" t="s">
        <v>153</v>
      </c>
      <c r="AU450" s="23" t="s">
        <v>82</v>
      </c>
    </row>
    <row r="451" s="11" customFormat="1">
      <c r="B451" s="235"/>
      <c r="C451" s="236"/>
      <c r="D451" s="232" t="s">
        <v>155</v>
      </c>
      <c r="E451" s="237" t="s">
        <v>21</v>
      </c>
      <c r="F451" s="238" t="s">
        <v>234</v>
      </c>
      <c r="G451" s="236"/>
      <c r="H451" s="237" t="s">
        <v>21</v>
      </c>
      <c r="I451" s="239"/>
      <c r="J451" s="236"/>
      <c r="K451" s="236"/>
      <c r="L451" s="240"/>
      <c r="M451" s="241"/>
      <c r="N451" s="242"/>
      <c r="O451" s="242"/>
      <c r="P451" s="242"/>
      <c r="Q451" s="242"/>
      <c r="R451" s="242"/>
      <c r="S451" s="242"/>
      <c r="T451" s="243"/>
      <c r="AT451" s="244" t="s">
        <v>155</v>
      </c>
      <c r="AU451" s="244" t="s">
        <v>82</v>
      </c>
      <c r="AV451" s="11" t="s">
        <v>80</v>
      </c>
      <c r="AW451" s="11" t="s">
        <v>35</v>
      </c>
      <c r="AX451" s="11" t="s">
        <v>72</v>
      </c>
      <c r="AY451" s="244" t="s">
        <v>143</v>
      </c>
    </row>
    <row r="452" s="12" customFormat="1">
      <c r="B452" s="245"/>
      <c r="C452" s="246"/>
      <c r="D452" s="232" t="s">
        <v>155</v>
      </c>
      <c r="E452" s="247" t="s">
        <v>21</v>
      </c>
      <c r="F452" s="248" t="s">
        <v>80</v>
      </c>
      <c r="G452" s="246"/>
      <c r="H452" s="249">
        <v>1</v>
      </c>
      <c r="I452" s="250"/>
      <c r="J452" s="246"/>
      <c r="K452" s="246"/>
      <c r="L452" s="251"/>
      <c r="M452" s="252"/>
      <c r="N452" s="253"/>
      <c r="O452" s="253"/>
      <c r="P452" s="253"/>
      <c r="Q452" s="253"/>
      <c r="R452" s="253"/>
      <c r="S452" s="253"/>
      <c r="T452" s="254"/>
      <c r="AT452" s="255" t="s">
        <v>155</v>
      </c>
      <c r="AU452" s="255" t="s">
        <v>82</v>
      </c>
      <c r="AV452" s="12" t="s">
        <v>82</v>
      </c>
      <c r="AW452" s="12" t="s">
        <v>35</v>
      </c>
      <c r="AX452" s="12" t="s">
        <v>80</v>
      </c>
      <c r="AY452" s="255" t="s">
        <v>143</v>
      </c>
    </row>
    <row r="453" s="1" customFormat="1" ht="51" customHeight="1">
      <c r="B453" s="45"/>
      <c r="C453" s="267" t="s">
        <v>623</v>
      </c>
      <c r="D453" s="267" t="s">
        <v>235</v>
      </c>
      <c r="E453" s="268" t="s">
        <v>979</v>
      </c>
      <c r="F453" s="269" t="s">
        <v>980</v>
      </c>
      <c r="G453" s="270" t="s">
        <v>149</v>
      </c>
      <c r="H453" s="271">
        <v>1</v>
      </c>
      <c r="I453" s="272"/>
      <c r="J453" s="273">
        <f>ROUND(I453*H453,2)</f>
        <v>0</v>
      </c>
      <c r="K453" s="269" t="s">
        <v>21</v>
      </c>
      <c r="L453" s="274"/>
      <c r="M453" s="275" t="s">
        <v>21</v>
      </c>
      <c r="N453" s="276" t="s">
        <v>43</v>
      </c>
      <c r="O453" s="46"/>
      <c r="P453" s="229">
        <f>O453*H453</f>
        <v>0</v>
      </c>
      <c r="Q453" s="229">
        <v>0.023</v>
      </c>
      <c r="R453" s="229">
        <f>Q453*H453</f>
        <v>0.023</v>
      </c>
      <c r="S453" s="229">
        <v>0</v>
      </c>
      <c r="T453" s="230">
        <f>S453*H453</f>
        <v>0</v>
      </c>
      <c r="AR453" s="23" t="s">
        <v>338</v>
      </c>
      <c r="AT453" s="23" t="s">
        <v>235</v>
      </c>
      <c r="AU453" s="23" t="s">
        <v>82</v>
      </c>
      <c r="AY453" s="23" t="s">
        <v>143</v>
      </c>
      <c r="BE453" s="231">
        <f>IF(N453="základní",J453,0)</f>
        <v>0</v>
      </c>
      <c r="BF453" s="231">
        <f>IF(N453="snížená",J453,0)</f>
        <v>0</v>
      </c>
      <c r="BG453" s="231">
        <f>IF(N453="zákl. přenesená",J453,0)</f>
        <v>0</v>
      </c>
      <c r="BH453" s="231">
        <f>IF(N453="sníž. přenesená",J453,0)</f>
        <v>0</v>
      </c>
      <c r="BI453" s="231">
        <f>IF(N453="nulová",J453,0)</f>
        <v>0</v>
      </c>
      <c r="BJ453" s="23" t="s">
        <v>80</v>
      </c>
      <c r="BK453" s="231">
        <f>ROUND(I453*H453,2)</f>
        <v>0</v>
      </c>
      <c r="BL453" s="23" t="s">
        <v>239</v>
      </c>
      <c r="BM453" s="23" t="s">
        <v>981</v>
      </c>
    </row>
    <row r="454" s="11" customFormat="1">
      <c r="B454" s="235"/>
      <c r="C454" s="236"/>
      <c r="D454" s="232" t="s">
        <v>155</v>
      </c>
      <c r="E454" s="237" t="s">
        <v>21</v>
      </c>
      <c r="F454" s="238" t="s">
        <v>234</v>
      </c>
      <c r="G454" s="236"/>
      <c r="H454" s="237" t="s">
        <v>21</v>
      </c>
      <c r="I454" s="239"/>
      <c r="J454" s="236"/>
      <c r="K454" s="236"/>
      <c r="L454" s="240"/>
      <c r="M454" s="241"/>
      <c r="N454" s="242"/>
      <c r="O454" s="242"/>
      <c r="P454" s="242"/>
      <c r="Q454" s="242"/>
      <c r="R454" s="242"/>
      <c r="S454" s="242"/>
      <c r="T454" s="243"/>
      <c r="AT454" s="244" t="s">
        <v>155</v>
      </c>
      <c r="AU454" s="244" t="s">
        <v>82</v>
      </c>
      <c r="AV454" s="11" t="s">
        <v>80</v>
      </c>
      <c r="AW454" s="11" t="s">
        <v>35</v>
      </c>
      <c r="AX454" s="11" t="s">
        <v>72</v>
      </c>
      <c r="AY454" s="244" t="s">
        <v>143</v>
      </c>
    </row>
    <row r="455" s="11" customFormat="1">
      <c r="B455" s="235"/>
      <c r="C455" s="236"/>
      <c r="D455" s="232" t="s">
        <v>155</v>
      </c>
      <c r="E455" s="237" t="s">
        <v>21</v>
      </c>
      <c r="F455" s="238" t="s">
        <v>982</v>
      </c>
      <c r="G455" s="236"/>
      <c r="H455" s="237" t="s">
        <v>21</v>
      </c>
      <c r="I455" s="239"/>
      <c r="J455" s="236"/>
      <c r="K455" s="236"/>
      <c r="L455" s="240"/>
      <c r="M455" s="241"/>
      <c r="N455" s="242"/>
      <c r="O455" s="242"/>
      <c r="P455" s="242"/>
      <c r="Q455" s="242"/>
      <c r="R455" s="242"/>
      <c r="S455" s="242"/>
      <c r="T455" s="243"/>
      <c r="AT455" s="244" t="s">
        <v>155</v>
      </c>
      <c r="AU455" s="244" t="s">
        <v>82</v>
      </c>
      <c r="AV455" s="11" t="s">
        <v>80</v>
      </c>
      <c r="AW455" s="11" t="s">
        <v>35</v>
      </c>
      <c r="AX455" s="11" t="s">
        <v>72</v>
      </c>
      <c r="AY455" s="244" t="s">
        <v>143</v>
      </c>
    </row>
    <row r="456" s="12" customFormat="1">
      <c r="B456" s="245"/>
      <c r="C456" s="246"/>
      <c r="D456" s="232" t="s">
        <v>155</v>
      </c>
      <c r="E456" s="247" t="s">
        <v>21</v>
      </c>
      <c r="F456" s="248" t="s">
        <v>80</v>
      </c>
      <c r="G456" s="246"/>
      <c r="H456" s="249">
        <v>1</v>
      </c>
      <c r="I456" s="250"/>
      <c r="J456" s="246"/>
      <c r="K456" s="246"/>
      <c r="L456" s="251"/>
      <c r="M456" s="252"/>
      <c r="N456" s="253"/>
      <c r="O456" s="253"/>
      <c r="P456" s="253"/>
      <c r="Q456" s="253"/>
      <c r="R456" s="253"/>
      <c r="S456" s="253"/>
      <c r="T456" s="254"/>
      <c r="AT456" s="255" t="s">
        <v>155</v>
      </c>
      <c r="AU456" s="255" t="s">
        <v>82</v>
      </c>
      <c r="AV456" s="12" t="s">
        <v>82</v>
      </c>
      <c r="AW456" s="12" t="s">
        <v>35</v>
      </c>
      <c r="AX456" s="12" t="s">
        <v>80</v>
      </c>
      <c r="AY456" s="255" t="s">
        <v>143</v>
      </c>
    </row>
    <row r="457" s="1" customFormat="1" ht="25.5" customHeight="1">
      <c r="B457" s="45"/>
      <c r="C457" s="220" t="s">
        <v>628</v>
      </c>
      <c r="D457" s="220" t="s">
        <v>146</v>
      </c>
      <c r="E457" s="221" t="s">
        <v>983</v>
      </c>
      <c r="F457" s="222" t="s">
        <v>984</v>
      </c>
      <c r="G457" s="223" t="s">
        <v>149</v>
      </c>
      <c r="H457" s="224">
        <v>1</v>
      </c>
      <c r="I457" s="225"/>
      <c r="J457" s="226">
        <f>ROUND(I457*H457,2)</f>
        <v>0</v>
      </c>
      <c r="K457" s="222" t="s">
        <v>150</v>
      </c>
      <c r="L457" s="71"/>
      <c r="M457" s="227" t="s">
        <v>21</v>
      </c>
      <c r="N457" s="228" t="s">
        <v>43</v>
      </c>
      <c r="O457" s="46"/>
      <c r="P457" s="229">
        <f>O457*H457</f>
        <v>0</v>
      </c>
      <c r="Q457" s="229">
        <v>0</v>
      </c>
      <c r="R457" s="229">
        <f>Q457*H457</f>
        <v>0</v>
      </c>
      <c r="S457" s="229">
        <v>0</v>
      </c>
      <c r="T457" s="230">
        <f>S457*H457</f>
        <v>0</v>
      </c>
      <c r="AR457" s="23" t="s">
        <v>239</v>
      </c>
      <c r="AT457" s="23" t="s">
        <v>146</v>
      </c>
      <c r="AU457" s="23" t="s">
        <v>82</v>
      </c>
      <c r="AY457" s="23" t="s">
        <v>143</v>
      </c>
      <c r="BE457" s="231">
        <f>IF(N457="základní",J457,0)</f>
        <v>0</v>
      </c>
      <c r="BF457" s="231">
        <f>IF(N457="snížená",J457,0)</f>
        <v>0</v>
      </c>
      <c r="BG457" s="231">
        <f>IF(N457="zákl. přenesená",J457,0)</f>
        <v>0</v>
      </c>
      <c r="BH457" s="231">
        <f>IF(N457="sníž. přenesená",J457,0)</f>
        <v>0</v>
      </c>
      <c r="BI457" s="231">
        <f>IF(N457="nulová",J457,0)</f>
        <v>0</v>
      </c>
      <c r="BJ457" s="23" t="s">
        <v>80</v>
      </c>
      <c r="BK457" s="231">
        <f>ROUND(I457*H457,2)</f>
        <v>0</v>
      </c>
      <c r="BL457" s="23" t="s">
        <v>239</v>
      </c>
      <c r="BM457" s="23" t="s">
        <v>985</v>
      </c>
    </row>
    <row r="458" s="1" customFormat="1">
      <c r="B458" s="45"/>
      <c r="C458" s="73"/>
      <c r="D458" s="232" t="s">
        <v>153</v>
      </c>
      <c r="E458" s="73"/>
      <c r="F458" s="233" t="s">
        <v>567</v>
      </c>
      <c r="G458" s="73"/>
      <c r="H458" s="73"/>
      <c r="I458" s="190"/>
      <c r="J458" s="73"/>
      <c r="K458" s="73"/>
      <c r="L458" s="71"/>
      <c r="M458" s="234"/>
      <c r="N458" s="46"/>
      <c r="O458" s="46"/>
      <c r="P458" s="46"/>
      <c r="Q458" s="46"/>
      <c r="R458" s="46"/>
      <c r="S458" s="46"/>
      <c r="T458" s="94"/>
      <c r="AT458" s="23" t="s">
        <v>153</v>
      </c>
      <c r="AU458" s="23" t="s">
        <v>82</v>
      </c>
    </row>
    <row r="459" s="11" customFormat="1">
      <c r="B459" s="235"/>
      <c r="C459" s="236"/>
      <c r="D459" s="232" t="s">
        <v>155</v>
      </c>
      <c r="E459" s="237" t="s">
        <v>21</v>
      </c>
      <c r="F459" s="238" t="s">
        <v>234</v>
      </c>
      <c r="G459" s="236"/>
      <c r="H459" s="237" t="s">
        <v>21</v>
      </c>
      <c r="I459" s="239"/>
      <c r="J459" s="236"/>
      <c r="K459" s="236"/>
      <c r="L459" s="240"/>
      <c r="M459" s="241"/>
      <c r="N459" s="242"/>
      <c r="O459" s="242"/>
      <c r="P459" s="242"/>
      <c r="Q459" s="242"/>
      <c r="R459" s="242"/>
      <c r="S459" s="242"/>
      <c r="T459" s="243"/>
      <c r="AT459" s="244" t="s">
        <v>155</v>
      </c>
      <c r="AU459" s="244" t="s">
        <v>82</v>
      </c>
      <c r="AV459" s="11" t="s">
        <v>80</v>
      </c>
      <c r="AW459" s="11" t="s">
        <v>35</v>
      </c>
      <c r="AX459" s="11" t="s">
        <v>72</v>
      </c>
      <c r="AY459" s="244" t="s">
        <v>143</v>
      </c>
    </row>
    <row r="460" s="11" customFormat="1">
      <c r="B460" s="235"/>
      <c r="C460" s="236"/>
      <c r="D460" s="232" t="s">
        <v>155</v>
      </c>
      <c r="E460" s="237" t="s">
        <v>21</v>
      </c>
      <c r="F460" s="238" t="s">
        <v>986</v>
      </c>
      <c r="G460" s="236"/>
      <c r="H460" s="237" t="s">
        <v>21</v>
      </c>
      <c r="I460" s="239"/>
      <c r="J460" s="236"/>
      <c r="K460" s="236"/>
      <c r="L460" s="240"/>
      <c r="M460" s="241"/>
      <c r="N460" s="242"/>
      <c r="O460" s="242"/>
      <c r="P460" s="242"/>
      <c r="Q460" s="242"/>
      <c r="R460" s="242"/>
      <c r="S460" s="242"/>
      <c r="T460" s="243"/>
      <c r="AT460" s="244" t="s">
        <v>155</v>
      </c>
      <c r="AU460" s="244" t="s">
        <v>82</v>
      </c>
      <c r="AV460" s="11" t="s">
        <v>80</v>
      </c>
      <c r="AW460" s="11" t="s">
        <v>35</v>
      </c>
      <c r="AX460" s="11" t="s">
        <v>72</v>
      </c>
      <c r="AY460" s="244" t="s">
        <v>143</v>
      </c>
    </row>
    <row r="461" s="12" customFormat="1">
      <c r="B461" s="245"/>
      <c r="C461" s="246"/>
      <c r="D461" s="232" t="s">
        <v>155</v>
      </c>
      <c r="E461" s="247" t="s">
        <v>21</v>
      </c>
      <c r="F461" s="248" t="s">
        <v>80</v>
      </c>
      <c r="G461" s="246"/>
      <c r="H461" s="249">
        <v>1</v>
      </c>
      <c r="I461" s="250"/>
      <c r="J461" s="246"/>
      <c r="K461" s="246"/>
      <c r="L461" s="251"/>
      <c r="M461" s="252"/>
      <c r="N461" s="253"/>
      <c r="O461" s="253"/>
      <c r="P461" s="253"/>
      <c r="Q461" s="253"/>
      <c r="R461" s="253"/>
      <c r="S461" s="253"/>
      <c r="T461" s="254"/>
      <c r="AT461" s="255" t="s">
        <v>155</v>
      </c>
      <c r="AU461" s="255" t="s">
        <v>82</v>
      </c>
      <c r="AV461" s="12" t="s">
        <v>82</v>
      </c>
      <c r="AW461" s="12" t="s">
        <v>35</v>
      </c>
      <c r="AX461" s="12" t="s">
        <v>80</v>
      </c>
      <c r="AY461" s="255" t="s">
        <v>143</v>
      </c>
    </row>
    <row r="462" s="1" customFormat="1" ht="51" customHeight="1">
      <c r="B462" s="45"/>
      <c r="C462" s="267" t="s">
        <v>633</v>
      </c>
      <c r="D462" s="267" t="s">
        <v>235</v>
      </c>
      <c r="E462" s="268" t="s">
        <v>987</v>
      </c>
      <c r="F462" s="269" t="s">
        <v>988</v>
      </c>
      <c r="G462" s="270" t="s">
        <v>149</v>
      </c>
      <c r="H462" s="271">
        <v>1</v>
      </c>
      <c r="I462" s="272"/>
      <c r="J462" s="273">
        <f>ROUND(I462*H462,2)</f>
        <v>0</v>
      </c>
      <c r="K462" s="269" t="s">
        <v>21</v>
      </c>
      <c r="L462" s="274"/>
      <c r="M462" s="275" t="s">
        <v>21</v>
      </c>
      <c r="N462" s="276" t="s">
        <v>43</v>
      </c>
      <c r="O462" s="46"/>
      <c r="P462" s="229">
        <f>O462*H462</f>
        <v>0</v>
      </c>
      <c r="Q462" s="229">
        <v>0.033000000000000002</v>
      </c>
      <c r="R462" s="229">
        <f>Q462*H462</f>
        <v>0.033000000000000002</v>
      </c>
      <c r="S462" s="229">
        <v>0</v>
      </c>
      <c r="T462" s="230">
        <f>S462*H462</f>
        <v>0</v>
      </c>
      <c r="AR462" s="23" t="s">
        <v>338</v>
      </c>
      <c r="AT462" s="23" t="s">
        <v>235</v>
      </c>
      <c r="AU462" s="23" t="s">
        <v>82</v>
      </c>
      <c r="AY462" s="23" t="s">
        <v>143</v>
      </c>
      <c r="BE462" s="231">
        <f>IF(N462="základní",J462,0)</f>
        <v>0</v>
      </c>
      <c r="BF462" s="231">
        <f>IF(N462="snížená",J462,0)</f>
        <v>0</v>
      </c>
      <c r="BG462" s="231">
        <f>IF(N462="zákl. přenesená",J462,0)</f>
        <v>0</v>
      </c>
      <c r="BH462" s="231">
        <f>IF(N462="sníž. přenesená",J462,0)</f>
        <v>0</v>
      </c>
      <c r="BI462" s="231">
        <f>IF(N462="nulová",J462,0)</f>
        <v>0</v>
      </c>
      <c r="BJ462" s="23" t="s">
        <v>80</v>
      </c>
      <c r="BK462" s="231">
        <f>ROUND(I462*H462,2)</f>
        <v>0</v>
      </c>
      <c r="BL462" s="23" t="s">
        <v>239</v>
      </c>
      <c r="BM462" s="23" t="s">
        <v>989</v>
      </c>
    </row>
    <row r="463" s="11" customFormat="1">
      <c r="B463" s="235"/>
      <c r="C463" s="236"/>
      <c r="D463" s="232" t="s">
        <v>155</v>
      </c>
      <c r="E463" s="237" t="s">
        <v>21</v>
      </c>
      <c r="F463" s="238" t="s">
        <v>234</v>
      </c>
      <c r="G463" s="236"/>
      <c r="H463" s="237" t="s">
        <v>21</v>
      </c>
      <c r="I463" s="239"/>
      <c r="J463" s="236"/>
      <c r="K463" s="236"/>
      <c r="L463" s="240"/>
      <c r="M463" s="241"/>
      <c r="N463" s="242"/>
      <c r="O463" s="242"/>
      <c r="P463" s="242"/>
      <c r="Q463" s="242"/>
      <c r="R463" s="242"/>
      <c r="S463" s="242"/>
      <c r="T463" s="243"/>
      <c r="AT463" s="244" t="s">
        <v>155</v>
      </c>
      <c r="AU463" s="244" t="s">
        <v>82</v>
      </c>
      <c r="AV463" s="11" t="s">
        <v>80</v>
      </c>
      <c r="AW463" s="11" t="s">
        <v>35</v>
      </c>
      <c r="AX463" s="11" t="s">
        <v>72</v>
      </c>
      <c r="AY463" s="244" t="s">
        <v>143</v>
      </c>
    </row>
    <row r="464" s="11" customFormat="1">
      <c r="B464" s="235"/>
      <c r="C464" s="236"/>
      <c r="D464" s="232" t="s">
        <v>155</v>
      </c>
      <c r="E464" s="237" t="s">
        <v>21</v>
      </c>
      <c r="F464" s="238" t="s">
        <v>986</v>
      </c>
      <c r="G464" s="236"/>
      <c r="H464" s="237" t="s">
        <v>21</v>
      </c>
      <c r="I464" s="239"/>
      <c r="J464" s="236"/>
      <c r="K464" s="236"/>
      <c r="L464" s="240"/>
      <c r="M464" s="241"/>
      <c r="N464" s="242"/>
      <c r="O464" s="242"/>
      <c r="P464" s="242"/>
      <c r="Q464" s="242"/>
      <c r="R464" s="242"/>
      <c r="S464" s="242"/>
      <c r="T464" s="243"/>
      <c r="AT464" s="244" t="s">
        <v>155</v>
      </c>
      <c r="AU464" s="244" t="s">
        <v>82</v>
      </c>
      <c r="AV464" s="11" t="s">
        <v>80</v>
      </c>
      <c r="AW464" s="11" t="s">
        <v>35</v>
      </c>
      <c r="AX464" s="11" t="s">
        <v>72</v>
      </c>
      <c r="AY464" s="244" t="s">
        <v>143</v>
      </c>
    </row>
    <row r="465" s="12" customFormat="1">
      <c r="B465" s="245"/>
      <c r="C465" s="246"/>
      <c r="D465" s="232" t="s">
        <v>155</v>
      </c>
      <c r="E465" s="247" t="s">
        <v>21</v>
      </c>
      <c r="F465" s="248" t="s">
        <v>80</v>
      </c>
      <c r="G465" s="246"/>
      <c r="H465" s="249">
        <v>1</v>
      </c>
      <c r="I465" s="250"/>
      <c r="J465" s="246"/>
      <c r="K465" s="246"/>
      <c r="L465" s="251"/>
      <c r="M465" s="252"/>
      <c r="N465" s="253"/>
      <c r="O465" s="253"/>
      <c r="P465" s="253"/>
      <c r="Q465" s="253"/>
      <c r="R465" s="253"/>
      <c r="S465" s="253"/>
      <c r="T465" s="254"/>
      <c r="AT465" s="255" t="s">
        <v>155</v>
      </c>
      <c r="AU465" s="255" t="s">
        <v>82</v>
      </c>
      <c r="AV465" s="12" t="s">
        <v>82</v>
      </c>
      <c r="AW465" s="12" t="s">
        <v>35</v>
      </c>
      <c r="AX465" s="12" t="s">
        <v>80</v>
      </c>
      <c r="AY465" s="255" t="s">
        <v>143</v>
      </c>
    </row>
    <row r="466" s="1" customFormat="1" ht="16.5" customHeight="1">
      <c r="B466" s="45"/>
      <c r="C466" s="220" t="s">
        <v>636</v>
      </c>
      <c r="D466" s="220" t="s">
        <v>146</v>
      </c>
      <c r="E466" s="221" t="s">
        <v>597</v>
      </c>
      <c r="F466" s="222" t="s">
        <v>598</v>
      </c>
      <c r="G466" s="223" t="s">
        <v>149</v>
      </c>
      <c r="H466" s="224">
        <v>7</v>
      </c>
      <c r="I466" s="225"/>
      <c r="J466" s="226">
        <f>ROUND(I466*H466,2)</f>
        <v>0</v>
      </c>
      <c r="K466" s="222" t="s">
        <v>150</v>
      </c>
      <c r="L466" s="71"/>
      <c r="M466" s="227" t="s">
        <v>21</v>
      </c>
      <c r="N466" s="228" t="s">
        <v>43</v>
      </c>
      <c r="O466" s="46"/>
      <c r="P466" s="229">
        <f>O466*H466</f>
        <v>0</v>
      </c>
      <c r="Q466" s="229">
        <v>0</v>
      </c>
      <c r="R466" s="229">
        <f>Q466*H466</f>
        <v>0</v>
      </c>
      <c r="S466" s="229">
        <v>0.024</v>
      </c>
      <c r="T466" s="230">
        <f>S466*H466</f>
        <v>0.16800000000000001</v>
      </c>
      <c r="AR466" s="23" t="s">
        <v>239</v>
      </c>
      <c r="AT466" s="23" t="s">
        <v>146</v>
      </c>
      <c r="AU466" s="23" t="s">
        <v>82</v>
      </c>
      <c r="AY466" s="23" t="s">
        <v>143</v>
      </c>
      <c r="BE466" s="231">
        <f>IF(N466="základní",J466,0)</f>
        <v>0</v>
      </c>
      <c r="BF466" s="231">
        <f>IF(N466="snížená",J466,0)</f>
        <v>0</v>
      </c>
      <c r="BG466" s="231">
        <f>IF(N466="zákl. přenesená",J466,0)</f>
        <v>0</v>
      </c>
      <c r="BH466" s="231">
        <f>IF(N466="sníž. přenesená",J466,0)</f>
        <v>0</v>
      </c>
      <c r="BI466" s="231">
        <f>IF(N466="nulová",J466,0)</f>
        <v>0</v>
      </c>
      <c r="BJ466" s="23" t="s">
        <v>80</v>
      </c>
      <c r="BK466" s="231">
        <f>ROUND(I466*H466,2)</f>
        <v>0</v>
      </c>
      <c r="BL466" s="23" t="s">
        <v>239</v>
      </c>
      <c r="BM466" s="23" t="s">
        <v>599</v>
      </c>
    </row>
    <row r="467" s="1" customFormat="1">
      <c r="B467" s="45"/>
      <c r="C467" s="73"/>
      <c r="D467" s="232" t="s">
        <v>153</v>
      </c>
      <c r="E467" s="73"/>
      <c r="F467" s="233" t="s">
        <v>600</v>
      </c>
      <c r="G467" s="73"/>
      <c r="H467" s="73"/>
      <c r="I467" s="190"/>
      <c r="J467" s="73"/>
      <c r="K467" s="73"/>
      <c r="L467" s="71"/>
      <c r="M467" s="234"/>
      <c r="N467" s="46"/>
      <c r="O467" s="46"/>
      <c r="P467" s="46"/>
      <c r="Q467" s="46"/>
      <c r="R467" s="46"/>
      <c r="S467" s="46"/>
      <c r="T467" s="94"/>
      <c r="AT467" s="23" t="s">
        <v>153</v>
      </c>
      <c r="AU467" s="23" t="s">
        <v>82</v>
      </c>
    </row>
    <row r="468" s="11" customFormat="1">
      <c r="B468" s="235"/>
      <c r="C468" s="236"/>
      <c r="D468" s="232" t="s">
        <v>155</v>
      </c>
      <c r="E468" s="237" t="s">
        <v>21</v>
      </c>
      <c r="F468" s="238" t="s">
        <v>327</v>
      </c>
      <c r="G468" s="236"/>
      <c r="H468" s="237" t="s">
        <v>21</v>
      </c>
      <c r="I468" s="239"/>
      <c r="J468" s="236"/>
      <c r="K468" s="236"/>
      <c r="L468" s="240"/>
      <c r="M468" s="241"/>
      <c r="N468" s="242"/>
      <c r="O468" s="242"/>
      <c r="P468" s="242"/>
      <c r="Q468" s="242"/>
      <c r="R468" s="242"/>
      <c r="S468" s="242"/>
      <c r="T468" s="243"/>
      <c r="AT468" s="244" t="s">
        <v>155</v>
      </c>
      <c r="AU468" s="244" t="s">
        <v>82</v>
      </c>
      <c r="AV468" s="11" t="s">
        <v>80</v>
      </c>
      <c r="AW468" s="11" t="s">
        <v>35</v>
      </c>
      <c r="AX468" s="11" t="s">
        <v>72</v>
      </c>
      <c r="AY468" s="244" t="s">
        <v>143</v>
      </c>
    </row>
    <row r="469" s="12" customFormat="1">
      <c r="B469" s="245"/>
      <c r="C469" s="246"/>
      <c r="D469" s="232" t="s">
        <v>155</v>
      </c>
      <c r="E469" s="247" t="s">
        <v>21</v>
      </c>
      <c r="F469" s="248" t="s">
        <v>990</v>
      </c>
      <c r="G469" s="246"/>
      <c r="H469" s="249">
        <v>7</v>
      </c>
      <c r="I469" s="250"/>
      <c r="J469" s="246"/>
      <c r="K469" s="246"/>
      <c r="L469" s="251"/>
      <c r="M469" s="252"/>
      <c r="N469" s="253"/>
      <c r="O469" s="253"/>
      <c r="P469" s="253"/>
      <c r="Q469" s="253"/>
      <c r="R469" s="253"/>
      <c r="S469" s="253"/>
      <c r="T469" s="254"/>
      <c r="AT469" s="255" t="s">
        <v>155</v>
      </c>
      <c r="AU469" s="255" t="s">
        <v>82</v>
      </c>
      <c r="AV469" s="12" t="s">
        <v>82</v>
      </c>
      <c r="AW469" s="12" t="s">
        <v>35</v>
      </c>
      <c r="AX469" s="12" t="s">
        <v>80</v>
      </c>
      <c r="AY469" s="255" t="s">
        <v>143</v>
      </c>
    </row>
    <row r="470" s="1" customFormat="1" ht="38.25" customHeight="1">
      <c r="B470" s="45"/>
      <c r="C470" s="220" t="s">
        <v>640</v>
      </c>
      <c r="D470" s="220" t="s">
        <v>146</v>
      </c>
      <c r="E470" s="221" t="s">
        <v>991</v>
      </c>
      <c r="F470" s="222" t="s">
        <v>992</v>
      </c>
      <c r="G470" s="223" t="s">
        <v>469</v>
      </c>
      <c r="H470" s="224">
        <v>1</v>
      </c>
      <c r="I470" s="225"/>
      <c r="J470" s="226">
        <f>ROUND(I470*H470,2)</f>
        <v>0</v>
      </c>
      <c r="K470" s="222" t="s">
        <v>352</v>
      </c>
      <c r="L470" s="71"/>
      <c r="M470" s="227" t="s">
        <v>21</v>
      </c>
      <c r="N470" s="228" t="s">
        <v>43</v>
      </c>
      <c r="O470" s="46"/>
      <c r="P470" s="229">
        <f>O470*H470</f>
        <v>0</v>
      </c>
      <c r="Q470" s="229">
        <v>0</v>
      </c>
      <c r="R470" s="229">
        <f>Q470*H470</f>
        <v>0</v>
      </c>
      <c r="S470" s="229">
        <v>0.374</v>
      </c>
      <c r="T470" s="230">
        <f>S470*H470</f>
        <v>0.374</v>
      </c>
      <c r="AR470" s="23" t="s">
        <v>239</v>
      </c>
      <c r="AT470" s="23" t="s">
        <v>146</v>
      </c>
      <c r="AU470" s="23" t="s">
        <v>82</v>
      </c>
      <c r="AY470" s="23" t="s">
        <v>143</v>
      </c>
      <c r="BE470" s="231">
        <f>IF(N470="základní",J470,0)</f>
        <v>0</v>
      </c>
      <c r="BF470" s="231">
        <f>IF(N470="snížená",J470,0)</f>
        <v>0</v>
      </c>
      <c r="BG470" s="231">
        <f>IF(N470="zákl. přenesená",J470,0)</f>
        <v>0</v>
      </c>
      <c r="BH470" s="231">
        <f>IF(N470="sníž. přenesená",J470,0)</f>
        <v>0</v>
      </c>
      <c r="BI470" s="231">
        <f>IF(N470="nulová",J470,0)</f>
        <v>0</v>
      </c>
      <c r="BJ470" s="23" t="s">
        <v>80</v>
      </c>
      <c r="BK470" s="231">
        <f>ROUND(I470*H470,2)</f>
        <v>0</v>
      </c>
      <c r="BL470" s="23" t="s">
        <v>239</v>
      </c>
      <c r="BM470" s="23" t="s">
        <v>993</v>
      </c>
    </row>
    <row r="471" s="1" customFormat="1">
      <c r="B471" s="45"/>
      <c r="C471" s="73"/>
      <c r="D471" s="232" t="s">
        <v>153</v>
      </c>
      <c r="E471" s="73"/>
      <c r="F471" s="233" t="s">
        <v>994</v>
      </c>
      <c r="G471" s="73"/>
      <c r="H471" s="73"/>
      <c r="I471" s="190"/>
      <c r="J471" s="73"/>
      <c r="K471" s="73"/>
      <c r="L471" s="71"/>
      <c r="M471" s="234"/>
      <c r="N471" s="46"/>
      <c r="O471" s="46"/>
      <c r="P471" s="46"/>
      <c r="Q471" s="46"/>
      <c r="R471" s="46"/>
      <c r="S471" s="46"/>
      <c r="T471" s="94"/>
      <c r="AT471" s="23" t="s">
        <v>153</v>
      </c>
      <c r="AU471" s="23" t="s">
        <v>82</v>
      </c>
    </row>
    <row r="472" s="11" customFormat="1">
      <c r="B472" s="235"/>
      <c r="C472" s="236"/>
      <c r="D472" s="232" t="s">
        <v>155</v>
      </c>
      <c r="E472" s="237" t="s">
        <v>21</v>
      </c>
      <c r="F472" s="238" t="s">
        <v>995</v>
      </c>
      <c r="G472" s="236"/>
      <c r="H472" s="237" t="s">
        <v>21</v>
      </c>
      <c r="I472" s="239"/>
      <c r="J472" s="236"/>
      <c r="K472" s="236"/>
      <c r="L472" s="240"/>
      <c r="M472" s="241"/>
      <c r="N472" s="242"/>
      <c r="O472" s="242"/>
      <c r="P472" s="242"/>
      <c r="Q472" s="242"/>
      <c r="R472" s="242"/>
      <c r="S472" s="242"/>
      <c r="T472" s="243"/>
      <c r="AT472" s="244" t="s">
        <v>155</v>
      </c>
      <c r="AU472" s="244" t="s">
        <v>82</v>
      </c>
      <c r="AV472" s="11" t="s">
        <v>80</v>
      </c>
      <c r="AW472" s="11" t="s">
        <v>35</v>
      </c>
      <c r="AX472" s="11" t="s">
        <v>72</v>
      </c>
      <c r="AY472" s="244" t="s">
        <v>143</v>
      </c>
    </row>
    <row r="473" s="12" customFormat="1">
      <c r="B473" s="245"/>
      <c r="C473" s="246"/>
      <c r="D473" s="232" t="s">
        <v>155</v>
      </c>
      <c r="E473" s="247" t="s">
        <v>21</v>
      </c>
      <c r="F473" s="248" t="s">
        <v>80</v>
      </c>
      <c r="G473" s="246"/>
      <c r="H473" s="249">
        <v>1</v>
      </c>
      <c r="I473" s="250"/>
      <c r="J473" s="246"/>
      <c r="K473" s="246"/>
      <c r="L473" s="251"/>
      <c r="M473" s="252"/>
      <c r="N473" s="253"/>
      <c r="O473" s="253"/>
      <c r="P473" s="253"/>
      <c r="Q473" s="253"/>
      <c r="R473" s="253"/>
      <c r="S473" s="253"/>
      <c r="T473" s="254"/>
      <c r="AT473" s="255" t="s">
        <v>155</v>
      </c>
      <c r="AU473" s="255" t="s">
        <v>82</v>
      </c>
      <c r="AV473" s="12" t="s">
        <v>82</v>
      </c>
      <c r="AW473" s="12" t="s">
        <v>35</v>
      </c>
      <c r="AX473" s="12" t="s">
        <v>80</v>
      </c>
      <c r="AY473" s="255" t="s">
        <v>143</v>
      </c>
    </row>
    <row r="474" s="1" customFormat="1" ht="25.5" customHeight="1">
      <c r="B474" s="45"/>
      <c r="C474" s="220" t="s">
        <v>642</v>
      </c>
      <c r="D474" s="220" t="s">
        <v>146</v>
      </c>
      <c r="E474" s="221" t="s">
        <v>996</v>
      </c>
      <c r="F474" s="222" t="s">
        <v>997</v>
      </c>
      <c r="G474" s="223" t="s">
        <v>469</v>
      </c>
      <c r="H474" s="224">
        <v>1</v>
      </c>
      <c r="I474" s="225"/>
      <c r="J474" s="226">
        <f>ROUND(I474*H474,2)</f>
        <v>0</v>
      </c>
      <c r="K474" s="222" t="s">
        <v>352</v>
      </c>
      <c r="L474" s="71"/>
      <c r="M474" s="227" t="s">
        <v>21</v>
      </c>
      <c r="N474" s="228" t="s">
        <v>43</v>
      </c>
      <c r="O474" s="46"/>
      <c r="P474" s="229">
        <f>O474*H474</f>
        <v>0</v>
      </c>
      <c r="Q474" s="229">
        <v>0</v>
      </c>
      <c r="R474" s="229">
        <f>Q474*H474</f>
        <v>0</v>
      </c>
      <c r="S474" s="229">
        <v>0.10000000000000001</v>
      </c>
      <c r="T474" s="230">
        <f>S474*H474</f>
        <v>0.10000000000000001</v>
      </c>
      <c r="AR474" s="23" t="s">
        <v>239</v>
      </c>
      <c r="AT474" s="23" t="s">
        <v>146</v>
      </c>
      <c r="AU474" s="23" t="s">
        <v>82</v>
      </c>
      <c r="AY474" s="23" t="s">
        <v>143</v>
      </c>
      <c r="BE474" s="231">
        <f>IF(N474="základní",J474,0)</f>
        <v>0</v>
      </c>
      <c r="BF474" s="231">
        <f>IF(N474="snížená",J474,0)</f>
        <v>0</v>
      </c>
      <c r="BG474" s="231">
        <f>IF(N474="zákl. přenesená",J474,0)</f>
        <v>0</v>
      </c>
      <c r="BH474" s="231">
        <f>IF(N474="sníž. přenesená",J474,0)</f>
        <v>0</v>
      </c>
      <c r="BI474" s="231">
        <f>IF(N474="nulová",J474,0)</f>
        <v>0</v>
      </c>
      <c r="BJ474" s="23" t="s">
        <v>80</v>
      </c>
      <c r="BK474" s="231">
        <f>ROUND(I474*H474,2)</f>
        <v>0</v>
      </c>
      <c r="BL474" s="23" t="s">
        <v>239</v>
      </c>
      <c r="BM474" s="23" t="s">
        <v>998</v>
      </c>
    </row>
    <row r="475" s="1" customFormat="1">
      <c r="B475" s="45"/>
      <c r="C475" s="73"/>
      <c r="D475" s="232" t="s">
        <v>153</v>
      </c>
      <c r="E475" s="73"/>
      <c r="F475" s="233" t="s">
        <v>994</v>
      </c>
      <c r="G475" s="73"/>
      <c r="H475" s="73"/>
      <c r="I475" s="190"/>
      <c r="J475" s="73"/>
      <c r="K475" s="73"/>
      <c r="L475" s="71"/>
      <c r="M475" s="234"/>
      <c r="N475" s="46"/>
      <c r="O475" s="46"/>
      <c r="P475" s="46"/>
      <c r="Q475" s="46"/>
      <c r="R475" s="46"/>
      <c r="S475" s="46"/>
      <c r="T475" s="94"/>
      <c r="AT475" s="23" t="s">
        <v>153</v>
      </c>
      <c r="AU475" s="23" t="s">
        <v>82</v>
      </c>
    </row>
    <row r="476" s="11" customFormat="1">
      <c r="B476" s="235"/>
      <c r="C476" s="236"/>
      <c r="D476" s="232" t="s">
        <v>155</v>
      </c>
      <c r="E476" s="237" t="s">
        <v>21</v>
      </c>
      <c r="F476" s="238" t="s">
        <v>967</v>
      </c>
      <c r="G476" s="236"/>
      <c r="H476" s="237" t="s">
        <v>21</v>
      </c>
      <c r="I476" s="239"/>
      <c r="J476" s="236"/>
      <c r="K476" s="236"/>
      <c r="L476" s="240"/>
      <c r="M476" s="241"/>
      <c r="N476" s="242"/>
      <c r="O476" s="242"/>
      <c r="P476" s="242"/>
      <c r="Q476" s="242"/>
      <c r="R476" s="242"/>
      <c r="S476" s="242"/>
      <c r="T476" s="243"/>
      <c r="AT476" s="244" t="s">
        <v>155</v>
      </c>
      <c r="AU476" s="244" t="s">
        <v>82</v>
      </c>
      <c r="AV476" s="11" t="s">
        <v>80</v>
      </c>
      <c r="AW476" s="11" t="s">
        <v>35</v>
      </c>
      <c r="AX476" s="11" t="s">
        <v>72</v>
      </c>
      <c r="AY476" s="244" t="s">
        <v>143</v>
      </c>
    </row>
    <row r="477" s="12" customFormat="1">
      <c r="B477" s="245"/>
      <c r="C477" s="246"/>
      <c r="D477" s="232" t="s">
        <v>155</v>
      </c>
      <c r="E477" s="247" t="s">
        <v>21</v>
      </c>
      <c r="F477" s="248" t="s">
        <v>80</v>
      </c>
      <c r="G477" s="246"/>
      <c r="H477" s="249">
        <v>1</v>
      </c>
      <c r="I477" s="250"/>
      <c r="J477" s="246"/>
      <c r="K477" s="246"/>
      <c r="L477" s="251"/>
      <c r="M477" s="252"/>
      <c r="N477" s="253"/>
      <c r="O477" s="253"/>
      <c r="P477" s="253"/>
      <c r="Q477" s="253"/>
      <c r="R477" s="253"/>
      <c r="S477" s="253"/>
      <c r="T477" s="254"/>
      <c r="AT477" s="255" t="s">
        <v>155</v>
      </c>
      <c r="AU477" s="255" t="s">
        <v>82</v>
      </c>
      <c r="AV477" s="12" t="s">
        <v>82</v>
      </c>
      <c r="AW477" s="12" t="s">
        <v>35</v>
      </c>
      <c r="AX477" s="12" t="s">
        <v>80</v>
      </c>
      <c r="AY477" s="255" t="s">
        <v>143</v>
      </c>
    </row>
    <row r="478" s="1" customFormat="1" ht="16.5" customHeight="1">
      <c r="B478" s="45"/>
      <c r="C478" s="220" t="s">
        <v>647</v>
      </c>
      <c r="D478" s="220" t="s">
        <v>146</v>
      </c>
      <c r="E478" s="221" t="s">
        <v>999</v>
      </c>
      <c r="F478" s="222" t="s">
        <v>1000</v>
      </c>
      <c r="G478" s="223" t="s">
        <v>469</v>
      </c>
      <c r="H478" s="224">
        <v>1</v>
      </c>
      <c r="I478" s="225"/>
      <c r="J478" s="226">
        <f>ROUND(I478*H478,2)</f>
        <v>0</v>
      </c>
      <c r="K478" s="222" t="s">
        <v>352</v>
      </c>
      <c r="L478" s="71"/>
      <c r="M478" s="227" t="s">
        <v>21</v>
      </c>
      <c r="N478" s="228" t="s">
        <v>43</v>
      </c>
      <c r="O478" s="46"/>
      <c r="P478" s="229">
        <f>O478*H478</f>
        <v>0</v>
      </c>
      <c r="Q478" s="229">
        <v>0.050000000000000003</v>
      </c>
      <c r="R478" s="229">
        <f>Q478*H478</f>
        <v>0.050000000000000003</v>
      </c>
      <c r="S478" s="229">
        <v>0</v>
      </c>
      <c r="T478" s="230">
        <f>S478*H478</f>
        <v>0</v>
      </c>
      <c r="AR478" s="23" t="s">
        <v>239</v>
      </c>
      <c r="AT478" s="23" t="s">
        <v>146</v>
      </c>
      <c r="AU478" s="23" t="s">
        <v>82</v>
      </c>
      <c r="AY478" s="23" t="s">
        <v>143</v>
      </c>
      <c r="BE478" s="231">
        <f>IF(N478="základní",J478,0)</f>
        <v>0</v>
      </c>
      <c r="BF478" s="231">
        <f>IF(N478="snížená",J478,0)</f>
        <v>0</v>
      </c>
      <c r="BG478" s="231">
        <f>IF(N478="zákl. přenesená",J478,0)</f>
        <v>0</v>
      </c>
      <c r="BH478" s="231">
        <f>IF(N478="sníž. přenesená",J478,0)</f>
        <v>0</v>
      </c>
      <c r="BI478" s="231">
        <f>IF(N478="nulová",J478,0)</f>
        <v>0</v>
      </c>
      <c r="BJ478" s="23" t="s">
        <v>80</v>
      </c>
      <c r="BK478" s="231">
        <f>ROUND(I478*H478,2)</f>
        <v>0</v>
      </c>
      <c r="BL478" s="23" t="s">
        <v>239</v>
      </c>
      <c r="BM478" s="23" t="s">
        <v>1001</v>
      </c>
    </row>
    <row r="479" s="1" customFormat="1">
      <c r="B479" s="45"/>
      <c r="C479" s="73"/>
      <c r="D479" s="232" t="s">
        <v>153</v>
      </c>
      <c r="E479" s="73"/>
      <c r="F479" s="233" t="s">
        <v>994</v>
      </c>
      <c r="G479" s="73"/>
      <c r="H479" s="73"/>
      <c r="I479" s="190"/>
      <c r="J479" s="73"/>
      <c r="K479" s="73"/>
      <c r="L479" s="71"/>
      <c r="M479" s="234"/>
      <c r="N479" s="46"/>
      <c r="O479" s="46"/>
      <c r="P479" s="46"/>
      <c r="Q479" s="46"/>
      <c r="R479" s="46"/>
      <c r="S479" s="46"/>
      <c r="T479" s="94"/>
      <c r="AT479" s="23" t="s">
        <v>153</v>
      </c>
      <c r="AU479" s="23" t="s">
        <v>82</v>
      </c>
    </row>
    <row r="480" s="11" customFormat="1">
      <c r="B480" s="235"/>
      <c r="C480" s="236"/>
      <c r="D480" s="232" t="s">
        <v>155</v>
      </c>
      <c r="E480" s="237" t="s">
        <v>21</v>
      </c>
      <c r="F480" s="238" t="s">
        <v>1002</v>
      </c>
      <c r="G480" s="236"/>
      <c r="H480" s="237" t="s">
        <v>21</v>
      </c>
      <c r="I480" s="239"/>
      <c r="J480" s="236"/>
      <c r="K480" s="236"/>
      <c r="L480" s="240"/>
      <c r="M480" s="241"/>
      <c r="N480" s="242"/>
      <c r="O480" s="242"/>
      <c r="P480" s="242"/>
      <c r="Q480" s="242"/>
      <c r="R480" s="242"/>
      <c r="S480" s="242"/>
      <c r="T480" s="243"/>
      <c r="AT480" s="244" t="s">
        <v>155</v>
      </c>
      <c r="AU480" s="244" t="s">
        <v>82</v>
      </c>
      <c r="AV480" s="11" t="s">
        <v>80</v>
      </c>
      <c r="AW480" s="11" t="s">
        <v>35</v>
      </c>
      <c r="AX480" s="11" t="s">
        <v>72</v>
      </c>
      <c r="AY480" s="244" t="s">
        <v>143</v>
      </c>
    </row>
    <row r="481" s="12" customFormat="1">
      <c r="B481" s="245"/>
      <c r="C481" s="246"/>
      <c r="D481" s="232" t="s">
        <v>155</v>
      </c>
      <c r="E481" s="247" t="s">
        <v>21</v>
      </c>
      <c r="F481" s="248" t="s">
        <v>80</v>
      </c>
      <c r="G481" s="246"/>
      <c r="H481" s="249">
        <v>1</v>
      </c>
      <c r="I481" s="250"/>
      <c r="J481" s="246"/>
      <c r="K481" s="246"/>
      <c r="L481" s="251"/>
      <c r="M481" s="252"/>
      <c r="N481" s="253"/>
      <c r="O481" s="253"/>
      <c r="P481" s="253"/>
      <c r="Q481" s="253"/>
      <c r="R481" s="253"/>
      <c r="S481" s="253"/>
      <c r="T481" s="254"/>
      <c r="AT481" s="255" t="s">
        <v>155</v>
      </c>
      <c r="AU481" s="255" t="s">
        <v>82</v>
      </c>
      <c r="AV481" s="12" t="s">
        <v>82</v>
      </c>
      <c r="AW481" s="12" t="s">
        <v>35</v>
      </c>
      <c r="AX481" s="12" t="s">
        <v>80</v>
      </c>
      <c r="AY481" s="255" t="s">
        <v>143</v>
      </c>
    </row>
    <row r="482" s="1" customFormat="1" ht="25.5" customHeight="1">
      <c r="B482" s="45"/>
      <c r="C482" s="220" t="s">
        <v>652</v>
      </c>
      <c r="D482" s="220" t="s">
        <v>146</v>
      </c>
      <c r="E482" s="221" t="s">
        <v>1003</v>
      </c>
      <c r="F482" s="222" t="s">
        <v>1004</v>
      </c>
      <c r="G482" s="223" t="s">
        <v>469</v>
      </c>
      <c r="H482" s="224">
        <v>1</v>
      </c>
      <c r="I482" s="225"/>
      <c r="J482" s="226">
        <f>ROUND(I482*H482,2)</f>
        <v>0</v>
      </c>
      <c r="K482" s="222" t="s">
        <v>352</v>
      </c>
      <c r="L482" s="71"/>
      <c r="M482" s="227" t="s">
        <v>21</v>
      </c>
      <c r="N482" s="228" t="s">
        <v>43</v>
      </c>
      <c r="O482" s="46"/>
      <c r="P482" s="229">
        <f>O482*H482</f>
        <v>0</v>
      </c>
      <c r="Q482" s="229">
        <v>0.20000000000000001</v>
      </c>
      <c r="R482" s="229">
        <f>Q482*H482</f>
        <v>0.20000000000000001</v>
      </c>
      <c r="S482" s="229">
        <v>0</v>
      </c>
      <c r="T482" s="230">
        <f>S482*H482</f>
        <v>0</v>
      </c>
      <c r="AR482" s="23" t="s">
        <v>239</v>
      </c>
      <c r="AT482" s="23" t="s">
        <v>146</v>
      </c>
      <c r="AU482" s="23" t="s">
        <v>82</v>
      </c>
      <c r="AY482" s="23" t="s">
        <v>143</v>
      </c>
      <c r="BE482" s="231">
        <f>IF(N482="základní",J482,0)</f>
        <v>0</v>
      </c>
      <c r="BF482" s="231">
        <f>IF(N482="snížená",J482,0)</f>
        <v>0</v>
      </c>
      <c r="BG482" s="231">
        <f>IF(N482="zákl. přenesená",J482,0)</f>
        <v>0</v>
      </c>
      <c r="BH482" s="231">
        <f>IF(N482="sníž. přenesená",J482,0)</f>
        <v>0</v>
      </c>
      <c r="BI482" s="231">
        <f>IF(N482="nulová",J482,0)</f>
        <v>0</v>
      </c>
      <c r="BJ482" s="23" t="s">
        <v>80</v>
      </c>
      <c r="BK482" s="231">
        <f>ROUND(I482*H482,2)</f>
        <v>0</v>
      </c>
      <c r="BL482" s="23" t="s">
        <v>239</v>
      </c>
      <c r="BM482" s="23" t="s">
        <v>1005</v>
      </c>
    </row>
    <row r="483" s="1" customFormat="1">
      <c r="B483" s="45"/>
      <c r="C483" s="73"/>
      <c r="D483" s="232" t="s">
        <v>153</v>
      </c>
      <c r="E483" s="73"/>
      <c r="F483" s="233" t="s">
        <v>994</v>
      </c>
      <c r="G483" s="73"/>
      <c r="H483" s="73"/>
      <c r="I483" s="190"/>
      <c r="J483" s="73"/>
      <c r="K483" s="73"/>
      <c r="L483" s="71"/>
      <c r="M483" s="234"/>
      <c r="N483" s="46"/>
      <c r="O483" s="46"/>
      <c r="P483" s="46"/>
      <c r="Q483" s="46"/>
      <c r="R483" s="46"/>
      <c r="S483" s="46"/>
      <c r="T483" s="94"/>
      <c r="AT483" s="23" t="s">
        <v>153</v>
      </c>
      <c r="AU483" s="23" t="s">
        <v>82</v>
      </c>
    </row>
    <row r="484" s="11" customFormat="1">
      <c r="B484" s="235"/>
      <c r="C484" s="236"/>
      <c r="D484" s="232" t="s">
        <v>155</v>
      </c>
      <c r="E484" s="237" t="s">
        <v>21</v>
      </c>
      <c r="F484" s="238" t="s">
        <v>1006</v>
      </c>
      <c r="G484" s="236"/>
      <c r="H484" s="237" t="s">
        <v>21</v>
      </c>
      <c r="I484" s="239"/>
      <c r="J484" s="236"/>
      <c r="K484" s="236"/>
      <c r="L484" s="240"/>
      <c r="M484" s="241"/>
      <c r="N484" s="242"/>
      <c r="O484" s="242"/>
      <c r="P484" s="242"/>
      <c r="Q484" s="242"/>
      <c r="R484" s="242"/>
      <c r="S484" s="242"/>
      <c r="T484" s="243"/>
      <c r="AT484" s="244" t="s">
        <v>155</v>
      </c>
      <c r="AU484" s="244" t="s">
        <v>82</v>
      </c>
      <c r="AV484" s="11" t="s">
        <v>80</v>
      </c>
      <c r="AW484" s="11" t="s">
        <v>35</v>
      </c>
      <c r="AX484" s="11" t="s">
        <v>72</v>
      </c>
      <c r="AY484" s="244" t="s">
        <v>143</v>
      </c>
    </row>
    <row r="485" s="12" customFormat="1">
      <c r="B485" s="245"/>
      <c r="C485" s="246"/>
      <c r="D485" s="232" t="s">
        <v>155</v>
      </c>
      <c r="E485" s="247" t="s">
        <v>21</v>
      </c>
      <c r="F485" s="248" t="s">
        <v>80</v>
      </c>
      <c r="G485" s="246"/>
      <c r="H485" s="249">
        <v>1</v>
      </c>
      <c r="I485" s="250"/>
      <c r="J485" s="246"/>
      <c r="K485" s="246"/>
      <c r="L485" s="251"/>
      <c r="M485" s="252"/>
      <c r="N485" s="253"/>
      <c r="O485" s="253"/>
      <c r="P485" s="253"/>
      <c r="Q485" s="253"/>
      <c r="R485" s="253"/>
      <c r="S485" s="253"/>
      <c r="T485" s="254"/>
      <c r="AT485" s="255" t="s">
        <v>155</v>
      </c>
      <c r="AU485" s="255" t="s">
        <v>82</v>
      </c>
      <c r="AV485" s="12" t="s">
        <v>82</v>
      </c>
      <c r="AW485" s="12" t="s">
        <v>35</v>
      </c>
      <c r="AX485" s="12" t="s">
        <v>80</v>
      </c>
      <c r="AY485" s="255" t="s">
        <v>143</v>
      </c>
    </row>
    <row r="486" s="10" customFormat="1" ht="29.88" customHeight="1">
      <c r="B486" s="204"/>
      <c r="C486" s="205"/>
      <c r="D486" s="206" t="s">
        <v>71</v>
      </c>
      <c r="E486" s="218" t="s">
        <v>1007</v>
      </c>
      <c r="F486" s="218" t="s">
        <v>1008</v>
      </c>
      <c r="G486" s="205"/>
      <c r="H486" s="205"/>
      <c r="I486" s="208"/>
      <c r="J486" s="219">
        <f>BK486</f>
        <v>0</v>
      </c>
      <c r="K486" s="205"/>
      <c r="L486" s="210"/>
      <c r="M486" s="211"/>
      <c r="N486" s="212"/>
      <c r="O486" s="212"/>
      <c r="P486" s="213">
        <f>SUM(P487:P493)</f>
        <v>0</v>
      </c>
      <c r="Q486" s="212"/>
      <c r="R486" s="213">
        <f>SUM(R487:R493)</f>
        <v>0</v>
      </c>
      <c r="S486" s="212"/>
      <c r="T486" s="214">
        <f>SUM(T487:T493)</f>
        <v>1</v>
      </c>
      <c r="AR486" s="215" t="s">
        <v>82</v>
      </c>
      <c r="AT486" s="216" t="s">
        <v>71</v>
      </c>
      <c r="AU486" s="216" t="s">
        <v>80</v>
      </c>
      <c r="AY486" s="215" t="s">
        <v>143</v>
      </c>
      <c r="BK486" s="217">
        <f>SUM(BK487:BK493)</f>
        <v>0</v>
      </c>
    </row>
    <row r="487" s="1" customFormat="1" ht="38.25" customHeight="1">
      <c r="B487" s="45"/>
      <c r="C487" s="220" t="s">
        <v>657</v>
      </c>
      <c r="D487" s="220" t="s">
        <v>146</v>
      </c>
      <c r="E487" s="221" t="s">
        <v>1009</v>
      </c>
      <c r="F487" s="222" t="s">
        <v>1010</v>
      </c>
      <c r="G487" s="223" t="s">
        <v>149</v>
      </c>
      <c r="H487" s="224">
        <v>4</v>
      </c>
      <c r="I487" s="225"/>
      <c r="J487" s="226">
        <f>ROUND(I487*H487,2)</f>
        <v>0</v>
      </c>
      <c r="K487" s="222" t="s">
        <v>150</v>
      </c>
      <c r="L487" s="71"/>
      <c r="M487" s="227" t="s">
        <v>21</v>
      </c>
      <c r="N487" s="228" t="s">
        <v>43</v>
      </c>
      <c r="O487" s="46"/>
      <c r="P487" s="229">
        <f>O487*H487</f>
        <v>0</v>
      </c>
      <c r="Q487" s="229">
        <v>0</v>
      </c>
      <c r="R487" s="229">
        <f>Q487*H487</f>
        <v>0</v>
      </c>
      <c r="S487" s="229">
        <v>0</v>
      </c>
      <c r="T487" s="230">
        <f>S487*H487</f>
        <v>0</v>
      </c>
      <c r="AR487" s="23" t="s">
        <v>239</v>
      </c>
      <c r="AT487" s="23" t="s">
        <v>146</v>
      </c>
      <c r="AU487" s="23" t="s">
        <v>82</v>
      </c>
      <c r="AY487" s="23" t="s">
        <v>143</v>
      </c>
      <c r="BE487" s="231">
        <f>IF(N487="základní",J487,0)</f>
        <v>0</v>
      </c>
      <c r="BF487" s="231">
        <f>IF(N487="snížená",J487,0)</f>
        <v>0</v>
      </c>
      <c r="BG487" s="231">
        <f>IF(N487="zákl. přenesená",J487,0)</f>
        <v>0</v>
      </c>
      <c r="BH487" s="231">
        <f>IF(N487="sníž. přenesená",J487,0)</f>
        <v>0</v>
      </c>
      <c r="BI487" s="231">
        <f>IF(N487="nulová",J487,0)</f>
        <v>0</v>
      </c>
      <c r="BJ487" s="23" t="s">
        <v>80</v>
      </c>
      <c r="BK487" s="231">
        <f>ROUND(I487*H487,2)</f>
        <v>0</v>
      </c>
      <c r="BL487" s="23" t="s">
        <v>239</v>
      </c>
      <c r="BM487" s="23" t="s">
        <v>1011</v>
      </c>
    </row>
    <row r="488" s="11" customFormat="1">
      <c r="B488" s="235"/>
      <c r="C488" s="236"/>
      <c r="D488" s="232" t="s">
        <v>155</v>
      </c>
      <c r="E488" s="237" t="s">
        <v>21</v>
      </c>
      <c r="F488" s="238" t="s">
        <v>888</v>
      </c>
      <c r="G488" s="236"/>
      <c r="H488" s="237" t="s">
        <v>21</v>
      </c>
      <c r="I488" s="239"/>
      <c r="J488" s="236"/>
      <c r="K488" s="236"/>
      <c r="L488" s="240"/>
      <c r="M488" s="241"/>
      <c r="N488" s="242"/>
      <c r="O488" s="242"/>
      <c r="P488" s="242"/>
      <c r="Q488" s="242"/>
      <c r="R488" s="242"/>
      <c r="S488" s="242"/>
      <c r="T488" s="243"/>
      <c r="AT488" s="244" t="s">
        <v>155</v>
      </c>
      <c r="AU488" s="244" t="s">
        <v>82</v>
      </c>
      <c r="AV488" s="11" t="s">
        <v>80</v>
      </c>
      <c r="AW488" s="11" t="s">
        <v>35</v>
      </c>
      <c r="AX488" s="11" t="s">
        <v>72</v>
      </c>
      <c r="AY488" s="244" t="s">
        <v>143</v>
      </c>
    </row>
    <row r="489" s="12" customFormat="1">
      <c r="B489" s="245"/>
      <c r="C489" s="246"/>
      <c r="D489" s="232" t="s">
        <v>155</v>
      </c>
      <c r="E489" s="247" t="s">
        <v>21</v>
      </c>
      <c r="F489" s="248" t="s">
        <v>151</v>
      </c>
      <c r="G489" s="246"/>
      <c r="H489" s="249">
        <v>4</v>
      </c>
      <c r="I489" s="250"/>
      <c r="J489" s="246"/>
      <c r="K489" s="246"/>
      <c r="L489" s="251"/>
      <c r="M489" s="252"/>
      <c r="N489" s="253"/>
      <c r="O489" s="253"/>
      <c r="P489" s="253"/>
      <c r="Q489" s="253"/>
      <c r="R489" s="253"/>
      <c r="S489" s="253"/>
      <c r="T489" s="254"/>
      <c r="AT489" s="255" t="s">
        <v>155</v>
      </c>
      <c r="AU489" s="255" t="s">
        <v>82</v>
      </c>
      <c r="AV489" s="12" t="s">
        <v>82</v>
      </c>
      <c r="AW489" s="12" t="s">
        <v>35</v>
      </c>
      <c r="AX489" s="12" t="s">
        <v>80</v>
      </c>
      <c r="AY489" s="255" t="s">
        <v>143</v>
      </c>
    </row>
    <row r="490" s="1" customFormat="1" ht="38.25" customHeight="1">
      <c r="B490" s="45"/>
      <c r="C490" s="220" t="s">
        <v>661</v>
      </c>
      <c r="D490" s="220" t="s">
        <v>146</v>
      </c>
      <c r="E490" s="221" t="s">
        <v>1012</v>
      </c>
      <c r="F490" s="222" t="s">
        <v>1013</v>
      </c>
      <c r="G490" s="223" t="s">
        <v>1014</v>
      </c>
      <c r="H490" s="224">
        <v>1000</v>
      </c>
      <c r="I490" s="225"/>
      <c r="J490" s="226">
        <f>ROUND(I490*H490,2)</f>
        <v>0</v>
      </c>
      <c r="K490" s="222" t="s">
        <v>150</v>
      </c>
      <c r="L490" s="71"/>
      <c r="M490" s="227" t="s">
        <v>21</v>
      </c>
      <c r="N490" s="228" t="s">
        <v>43</v>
      </c>
      <c r="O490" s="46"/>
      <c r="P490" s="229">
        <f>O490*H490</f>
        <v>0</v>
      </c>
      <c r="Q490" s="229">
        <v>0</v>
      </c>
      <c r="R490" s="229">
        <f>Q490*H490</f>
        <v>0</v>
      </c>
      <c r="S490" s="229">
        <v>0.001</v>
      </c>
      <c r="T490" s="230">
        <f>S490*H490</f>
        <v>1</v>
      </c>
      <c r="AR490" s="23" t="s">
        <v>239</v>
      </c>
      <c r="AT490" s="23" t="s">
        <v>146</v>
      </c>
      <c r="AU490" s="23" t="s">
        <v>82</v>
      </c>
      <c r="AY490" s="23" t="s">
        <v>143</v>
      </c>
      <c r="BE490" s="231">
        <f>IF(N490="základní",J490,0)</f>
        <v>0</v>
      </c>
      <c r="BF490" s="231">
        <f>IF(N490="snížená",J490,0)</f>
        <v>0</v>
      </c>
      <c r="BG490" s="231">
        <f>IF(N490="zákl. přenesená",J490,0)</f>
        <v>0</v>
      </c>
      <c r="BH490" s="231">
        <f>IF(N490="sníž. přenesená",J490,0)</f>
        <v>0</v>
      </c>
      <c r="BI490" s="231">
        <f>IF(N490="nulová",J490,0)</f>
        <v>0</v>
      </c>
      <c r="BJ490" s="23" t="s">
        <v>80</v>
      </c>
      <c r="BK490" s="231">
        <f>ROUND(I490*H490,2)</f>
        <v>0</v>
      </c>
      <c r="BL490" s="23" t="s">
        <v>239</v>
      </c>
      <c r="BM490" s="23" t="s">
        <v>1015</v>
      </c>
    </row>
    <row r="491" s="1" customFormat="1">
      <c r="B491" s="45"/>
      <c r="C491" s="73"/>
      <c r="D491" s="232" t="s">
        <v>153</v>
      </c>
      <c r="E491" s="73"/>
      <c r="F491" s="233" t="s">
        <v>1016</v>
      </c>
      <c r="G491" s="73"/>
      <c r="H491" s="73"/>
      <c r="I491" s="190"/>
      <c r="J491" s="73"/>
      <c r="K491" s="73"/>
      <c r="L491" s="71"/>
      <c r="M491" s="234"/>
      <c r="N491" s="46"/>
      <c r="O491" s="46"/>
      <c r="P491" s="46"/>
      <c r="Q491" s="46"/>
      <c r="R491" s="46"/>
      <c r="S491" s="46"/>
      <c r="T491" s="94"/>
      <c r="AT491" s="23" t="s">
        <v>153</v>
      </c>
      <c r="AU491" s="23" t="s">
        <v>82</v>
      </c>
    </row>
    <row r="492" s="11" customFormat="1">
      <c r="B492" s="235"/>
      <c r="C492" s="236"/>
      <c r="D492" s="232" t="s">
        <v>155</v>
      </c>
      <c r="E492" s="237" t="s">
        <v>21</v>
      </c>
      <c r="F492" s="238" t="s">
        <v>1017</v>
      </c>
      <c r="G492" s="236"/>
      <c r="H492" s="237" t="s">
        <v>21</v>
      </c>
      <c r="I492" s="239"/>
      <c r="J492" s="236"/>
      <c r="K492" s="236"/>
      <c r="L492" s="240"/>
      <c r="M492" s="241"/>
      <c r="N492" s="242"/>
      <c r="O492" s="242"/>
      <c r="P492" s="242"/>
      <c r="Q492" s="242"/>
      <c r="R492" s="242"/>
      <c r="S492" s="242"/>
      <c r="T492" s="243"/>
      <c r="AT492" s="244" t="s">
        <v>155</v>
      </c>
      <c r="AU492" s="244" t="s">
        <v>82</v>
      </c>
      <c r="AV492" s="11" t="s">
        <v>80</v>
      </c>
      <c r="AW492" s="11" t="s">
        <v>35</v>
      </c>
      <c r="AX492" s="11" t="s">
        <v>72</v>
      </c>
      <c r="AY492" s="244" t="s">
        <v>143</v>
      </c>
    </row>
    <row r="493" s="12" customFormat="1">
      <c r="B493" s="245"/>
      <c r="C493" s="246"/>
      <c r="D493" s="232" t="s">
        <v>155</v>
      </c>
      <c r="E493" s="247" t="s">
        <v>21</v>
      </c>
      <c r="F493" s="248" t="s">
        <v>1018</v>
      </c>
      <c r="G493" s="246"/>
      <c r="H493" s="249">
        <v>1000</v>
      </c>
      <c r="I493" s="250"/>
      <c r="J493" s="246"/>
      <c r="K493" s="246"/>
      <c r="L493" s="251"/>
      <c r="M493" s="252"/>
      <c r="N493" s="253"/>
      <c r="O493" s="253"/>
      <c r="P493" s="253"/>
      <c r="Q493" s="253"/>
      <c r="R493" s="253"/>
      <c r="S493" s="253"/>
      <c r="T493" s="254"/>
      <c r="AT493" s="255" t="s">
        <v>155</v>
      </c>
      <c r="AU493" s="255" t="s">
        <v>82</v>
      </c>
      <c r="AV493" s="12" t="s">
        <v>82</v>
      </c>
      <c r="AW493" s="12" t="s">
        <v>35</v>
      </c>
      <c r="AX493" s="12" t="s">
        <v>80</v>
      </c>
      <c r="AY493" s="255" t="s">
        <v>143</v>
      </c>
    </row>
    <row r="494" s="10" customFormat="1" ht="29.88" customHeight="1">
      <c r="B494" s="204"/>
      <c r="C494" s="205"/>
      <c r="D494" s="206" t="s">
        <v>71</v>
      </c>
      <c r="E494" s="218" t="s">
        <v>606</v>
      </c>
      <c r="F494" s="218" t="s">
        <v>607</v>
      </c>
      <c r="G494" s="205"/>
      <c r="H494" s="205"/>
      <c r="I494" s="208"/>
      <c r="J494" s="219">
        <f>BK494</f>
        <v>0</v>
      </c>
      <c r="K494" s="205"/>
      <c r="L494" s="210"/>
      <c r="M494" s="211"/>
      <c r="N494" s="212"/>
      <c r="O494" s="212"/>
      <c r="P494" s="213">
        <f>SUM(P495:P552)</f>
        <v>0</v>
      </c>
      <c r="Q494" s="212"/>
      <c r="R494" s="213">
        <f>SUM(R495:R552)</f>
        <v>0.22454250000000001</v>
      </c>
      <c r="S494" s="212"/>
      <c r="T494" s="214">
        <f>SUM(T495:T552)</f>
        <v>10.0794333</v>
      </c>
      <c r="AR494" s="215" t="s">
        <v>82</v>
      </c>
      <c r="AT494" s="216" t="s">
        <v>71</v>
      </c>
      <c r="AU494" s="216" t="s">
        <v>80</v>
      </c>
      <c r="AY494" s="215" t="s">
        <v>143</v>
      </c>
      <c r="BK494" s="217">
        <f>SUM(BK495:BK552)</f>
        <v>0</v>
      </c>
    </row>
    <row r="495" s="1" customFormat="1" ht="16.5" customHeight="1">
      <c r="B495" s="45"/>
      <c r="C495" s="220" t="s">
        <v>665</v>
      </c>
      <c r="D495" s="220" t="s">
        <v>146</v>
      </c>
      <c r="E495" s="221" t="s">
        <v>619</v>
      </c>
      <c r="F495" s="222" t="s">
        <v>620</v>
      </c>
      <c r="G495" s="223" t="s">
        <v>162</v>
      </c>
      <c r="H495" s="224">
        <v>18.899999999999999</v>
      </c>
      <c r="I495" s="225"/>
      <c r="J495" s="226">
        <f>ROUND(I495*H495,2)</f>
        <v>0</v>
      </c>
      <c r="K495" s="222" t="s">
        <v>150</v>
      </c>
      <c r="L495" s="71"/>
      <c r="M495" s="227" t="s">
        <v>21</v>
      </c>
      <c r="N495" s="228" t="s">
        <v>43</v>
      </c>
      <c r="O495" s="46"/>
      <c r="P495" s="229">
        <f>O495*H495</f>
        <v>0</v>
      </c>
      <c r="Q495" s="229">
        <v>0</v>
      </c>
      <c r="R495" s="229">
        <f>Q495*H495</f>
        <v>0</v>
      </c>
      <c r="S495" s="229">
        <v>0.13950000000000001</v>
      </c>
      <c r="T495" s="230">
        <f>S495*H495</f>
        <v>2.6365500000000002</v>
      </c>
      <c r="AR495" s="23" t="s">
        <v>239</v>
      </c>
      <c r="AT495" s="23" t="s">
        <v>146</v>
      </c>
      <c r="AU495" s="23" t="s">
        <v>82</v>
      </c>
      <c r="AY495" s="23" t="s">
        <v>143</v>
      </c>
      <c r="BE495" s="231">
        <f>IF(N495="základní",J495,0)</f>
        <v>0</v>
      </c>
      <c r="BF495" s="231">
        <f>IF(N495="snížená",J495,0)</f>
        <v>0</v>
      </c>
      <c r="BG495" s="231">
        <f>IF(N495="zákl. přenesená",J495,0)</f>
        <v>0</v>
      </c>
      <c r="BH495" s="231">
        <f>IF(N495="sníž. přenesená",J495,0)</f>
        <v>0</v>
      </c>
      <c r="BI495" s="231">
        <f>IF(N495="nulová",J495,0)</f>
        <v>0</v>
      </c>
      <c r="BJ495" s="23" t="s">
        <v>80</v>
      </c>
      <c r="BK495" s="231">
        <f>ROUND(I495*H495,2)</f>
        <v>0</v>
      </c>
      <c r="BL495" s="23" t="s">
        <v>239</v>
      </c>
      <c r="BM495" s="23" t="s">
        <v>621</v>
      </c>
    </row>
    <row r="496" s="11" customFormat="1">
      <c r="B496" s="235"/>
      <c r="C496" s="236"/>
      <c r="D496" s="232" t="s">
        <v>155</v>
      </c>
      <c r="E496" s="237" t="s">
        <v>21</v>
      </c>
      <c r="F496" s="238" t="s">
        <v>622</v>
      </c>
      <c r="G496" s="236"/>
      <c r="H496" s="237" t="s">
        <v>21</v>
      </c>
      <c r="I496" s="239"/>
      <c r="J496" s="236"/>
      <c r="K496" s="236"/>
      <c r="L496" s="240"/>
      <c r="M496" s="241"/>
      <c r="N496" s="242"/>
      <c r="O496" s="242"/>
      <c r="P496" s="242"/>
      <c r="Q496" s="242"/>
      <c r="R496" s="242"/>
      <c r="S496" s="242"/>
      <c r="T496" s="243"/>
      <c r="AT496" s="244" t="s">
        <v>155</v>
      </c>
      <c r="AU496" s="244" t="s">
        <v>82</v>
      </c>
      <c r="AV496" s="11" t="s">
        <v>80</v>
      </c>
      <c r="AW496" s="11" t="s">
        <v>35</v>
      </c>
      <c r="AX496" s="11" t="s">
        <v>72</v>
      </c>
      <c r="AY496" s="244" t="s">
        <v>143</v>
      </c>
    </row>
    <row r="497" s="12" customFormat="1">
      <c r="B497" s="245"/>
      <c r="C497" s="246"/>
      <c r="D497" s="232" t="s">
        <v>155</v>
      </c>
      <c r="E497" s="247" t="s">
        <v>21</v>
      </c>
      <c r="F497" s="248" t="s">
        <v>1019</v>
      </c>
      <c r="G497" s="246"/>
      <c r="H497" s="249">
        <v>18.899999999999999</v>
      </c>
      <c r="I497" s="250"/>
      <c r="J497" s="246"/>
      <c r="K497" s="246"/>
      <c r="L497" s="251"/>
      <c r="M497" s="252"/>
      <c r="N497" s="253"/>
      <c r="O497" s="253"/>
      <c r="P497" s="253"/>
      <c r="Q497" s="253"/>
      <c r="R497" s="253"/>
      <c r="S497" s="253"/>
      <c r="T497" s="254"/>
      <c r="AT497" s="255" t="s">
        <v>155</v>
      </c>
      <c r="AU497" s="255" t="s">
        <v>82</v>
      </c>
      <c r="AV497" s="12" t="s">
        <v>82</v>
      </c>
      <c r="AW497" s="12" t="s">
        <v>35</v>
      </c>
      <c r="AX497" s="12" t="s">
        <v>80</v>
      </c>
      <c r="AY497" s="255" t="s">
        <v>143</v>
      </c>
    </row>
    <row r="498" s="1" customFormat="1" ht="25.5" customHeight="1">
      <c r="B498" s="45"/>
      <c r="C498" s="220" t="s">
        <v>670</v>
      </c>
      <c r="D498" s="220" t="s">
        <v>146</v>
      </c>
      <c r="E498" s="221" t="s">
        <v>624</v>
      </c>
      <c r="F498" s="222" t="s">
        <v>625</v>
      </c>
      <c r="G498" s="223" t="s">
        <v>162</v>
      </c>
      <c r="H498" s="224">
        <v>89.489999999999995</v>
      </c>
      <c r="I498" s="225"/>
      <c r="J498" s="226">
        <f>ROUND(I498*H498,2)</f>
        <v>0</v>
      </c>
      <c r="K498" s="222" t="s">
        <v>150</v>
      </c>
      <c r="L498" s="71"/>
      <c r="M498" s="227" t="s">
        <v>21</v>
      </c>
      <c r="N498" s="228" t="s">
        <v>43</v>
      </c>
      <c r="O498" s="46"/>
      <c r="P498" s="229">
        <f>O498*H498</f>
        <v>0</v>
      </c>
      <c r="Q498" s="229">
        <v>0</v>
      </c>
      <c r="R498" s="229">
        <f>Q498*H498</f>
        <v>0</v>
      </c>
      <c r="S498" s="229">
        <v>0.083169999999999994</v>
      </c>
      <c r="T498" s="230">
        <f>S498*H498</f>
        <v>7.4428832999999992</v>
      </c>
      <c r="AR498" s="23" t="s">
        <v>239</v>
      </c>
      <c r="AT498" s="23" t="s">
        <v>146</v>
      </c>
      <c r="AU498" s="23" t="s">
        <v>82</v>
      </c>
      <c r="AY498" s="23" t="s">
        <v>143</v>
      </c>
      <c r="BE498" s="231">
        <f>IF(N498="základní",J498,0)</f>
        <v>0</v>
      </c>
      <c r="BF498" s="231">
        <f>IF(N498="snížená",J498,0)</f>
        <v>0</v>
      </c>
      <c r="BG498" s="231">
        <f>IF(N498="zákl. přenesená",J498,0)</f>
        <v>0</v>
      </c>
      <c r="BH498" s="231">
        <f>IF(N498="sníž. přenesená",J498,0)</f>
        <v>0</v>
      </c>
      <c r="BI498" s="231">
        <f>IF(N498="nulová",J498,0)</f>
        <v>0</v>
      </c>
      <c r="BJ498" s="23" t="s">
        <v>80</v>
      </c>
      <c r="BK498" s="231">
        <f>ROUND(I498*H498,2)</f>
        <v>0</v>
      </c>
      <c r="BL498" s="23" t="s">
        <v>239</v>
      </c>
      <c r="BM498" s="23" t="s">
        <v>626</v>
      </c>
    </row>
    <row r="499" s="11" customFormat="1">
      <c r="B499" s="235"/>
      <c r="C499" s="236"/>
      <c r="D499" s="232" t="s">
        <v>155</v>
      </c>
      <c r="E499" s="237" t="s">
        <v>21</v>
      </c>
      <c r="F499" s="238" t="s">
        <v>627</v>
      </c>
      <c r="G499" s="236"/>
      <c r="H499" s="237" t="s">
        <v>21</v>
      </c>
      <c r="I499" s="239"/>
      <c r="J499" s="236"/>
      <c r="K499" s="236"/>
      <c r="L499" s="240"/>
      <c r="M499" s="241"/>
      <c r="N499" s="242"/>
      <c r="O499" s="242"/>
      <c r="P499" s="242"/>
      <c r="Q499" s="242"/>
      <c r="R499" s="242"/>
      <c r="S499" s="242"/>
      <c r="T499" s="243"/>
      <c r="AT499" s="244" t="s">
        <v>155</v>
      </c>
      <c r="AU499" s="244" t="s">
        <v>82</v>
      </c>
      <c r="AV499" s="11" t="s">
        <v>80</v>
      </c>
      <c r="AW499" s="11" t="s">
        <v>35</v>
      </c>
      <c r="AX499" s="11" t="s">
        <v>72</v>
      </c>
      <c r="AY499" s="244" t="s">
        <v>143</v>
      </c>
    </row>
    <row r="500" s="12" customFormat="1">
      <c r="B500" s="245"/>
      <c r="C500" s="246"/>
      <c r="D500" s="232" t="s">
        <v>155</v>
      </c>
      <c r="E500" s="247" t="s">
        <v>21</v>
      </c>
      <c r="F500" s="248" t="s">
        <v>1020</v>
      </c>
      <c r="G500" s="246"/>
      <c r="H500" s="249">
        <v>89.489999999999995</v>
      </c>
      <c r="I500" s="250"/>
      <c r="J500" s="246"/>
      <c r="K500" s="246"/>
      <c r="L500" s="251"/>
      <c r="M500" s="252"/>
      <c r="N500" s="253"/>
      <c r="O500" s="253"/>
      <c r="P500" s="253"/>
      <c r="Q500" s="253"/>
      <c r="R500" s="253"/>
      <c r="S500" s="253"/>
      <c r="T500" s="254"/>
      <c r="AT500" s="255" t="s">
        <v>155</v>
      </c>
      <c r="AU500" s="255" t="s">
        <v>82</v>
      </c>
      <c r="AV500" s="12" t="s">
        <v>82</v>
      </c>
      <c r="AW500" s="12" t="s">
        <v>35</v>
      </c>
      <c r="AX500" s="12" t="s">
        <v>80</v>
      </c>
      <c r="AY500" s="255" t="s">
        <v>143</v>
      </c>
    </row>
    <row r="501" s="1" customFormat="1" ht="25.5" customHeight="1">
      <c r="B501" s="45"/>
      <c r="C501" s="220" t="s">
        <v>675</v>
      </c>
      <c r="D501" s="220" t="s">
        <v>146</v>
      </c>
      <c r="E501" s="221" t="s">
        <v>629</v>
      </c>
      <c r="F501" s="222" t="s">
        <v>630</v>
      </c>
      <c r="G501" s="223" t="s">
        <v>162</v>
      </c>
      <c r="H501" s="224">
        <v>5.3300000000000001</v>
      </c>
      <c r="I501" s="225"/>
      <c r="J501" s="226">
        <f>ROUND(I501*H501,2)</f>
        <v>0</v>
      </c>
      <c r="K501" s="222" t="s">
        <v>150</v>
      </c>
      <c r="L501" s="71"/>
      <c r="M501" s="227" t="s">
        <v>21</v>
      </c>
      <c r="N501" s="228" t="s">
        <v>43</v>
      </c>
      <c r="O501" s="46"/>
      <c r="P501" s="229">
        <f>O501*H501</f>
        <v>0</v>
      </c>
      <c r="Q501" s="229">
        <v>0.0036700000000000001</v>
      </c>
      <c r="R501" s="229">
        <f>Q501*H501</f>
        <v>0.019561100000000001</v>
      </c>
      <c r="S501" s="229">
        <v>0</v>
      </c>
      <c r="T501" s="230">
        <f>S501*H501</f>
        <v>0</v>
      </c>
      <c r="AR501" s="23" t="s">
        <v>239</v>
      </c>
      <c r="AT501" s="23" t="s">
        <v>146</v>
      </c>
      <c r="AU501" s="23" t="s">
        <v>82</v>
      </c>
      <c r="AY501" s="23" t="s">
        <v>143</v>
      </c>
      <c r="BE501" s="231">
        <f>IF(N501="základní",J501,0)</f>
        <v>0</v>
      </c>
      <c r="BF501" s="231">
        <f>IF(N501="snížená",J501,0)</f>
        <v>0</v>
      </c>
      <c r="BG501" s="231">
        <f>IF(N501="zákl. přenesená",J501,0)</f>
        <v>0</v>
      </c>
      <c r="BH501" s="231">
        <f>IF(N501="sníž. přenesená",J501,0)</f>
        <v>0</v>
      </c>
      <c r="BI501" s="231">
        <f>IF(N501="nulová",J501,0)</f>
        <v>0</v>
      </c>
      <c r="BJ501" s="23" t="s">
        <v>80</v>
      </c>
      <c r="BK501" s="231">
        <f>ROUND(I501*H501,2)</f>
        <v>0</v>
      </c>
      <c r="BL501" s="23" t="s">
        <v>239</v>
      </c>
      <c r="BM501" s="23" t="s">
        <v>631</v>
      </c>
    </row>
    <row r="502" s="11" customFormat="1">
      <c r="B502" s="235"/>
      <c r="C502" s="236"/>
      <c r="D502" s="232" t="s">
        <v>155</v>
      </c>
      <c r="E502" s="237" t="s">
        <v>21</v>
      </c>
      <c r="F502" s="238" t="s">
        <v>261</v>
      </c>
      <c r="G502" s="236"/>
      <c r="H502" s="237" t="s">
        <v>21</v>
      </c>
      <c r="I502" s="239"/>
      <c r="J502" s="236"/>
      <c r="K502" s="236"/>
      <c r="L502" s="240"/>
      <c r="M502" s="241"/>
      <c r="N502" s="242"/>
      <c r="O502" s="242"/>
      <c r="P502" s="242"/>
      <c r="Q502" s="242"/>
      <c r="R502" s="242"/>
      <c r="S502" s="242"/>
      <c r="T502" s="243"/>
      <c r="AT502" s="244" t="s">
        <v>155</v>
      </c>
      <c r="AU502" s="244" t="s">
        <v>82</v>
      </c>
      <c r="AV502" s="11" t="s">
        <v>80</v>
      </c>
      <c r="AW502" s="11" t="s">
        <v>35</v>
      </c>
      <c r="AX502" s="11" t="s">
        <v>72</v>
      </c>
      <c r="AY502" s="244" t="s">
        <v>143</v>
      </c>
    </row>
    <row r="503" s="12" customFormat="1">
      <c r="B503" s="245"/>
      <c r="C503" s="246"/>
      <c r="D503" s="232" t="s">
        <v>155</v>
      </c>
      <c r="E503" s="247" t="s">
        <v>21</v>
      </c>
      <c r="F503" s="248" t="s">
        <v>1021</v>
      </c>
      <c r="G503" s="246"/>
      <c r="H503" s="249">
        <v>5.3300000000000001</v>
      </c>
      <c r="I503" s="250"/>
      <c r="J503" s="246"/>
      <c r="K503" s="246"/>
      <c r="L503" s="251"/>
      <c r="M503" s="252"/>
      <c r="N503" s="253"/>
      <c r="O503" s="253"/>
      <c r="P503" s="253"/>
      <c r="Q503" s="253"/>
      <c r="R503" s="253"/>
      <c r="S503" s="253"/>
      <c r="T503" s="254"/>
      <c r="AT503" s="255" t="s">
        <v>155</v>
      </c>
      <c r="AU503" s="255" t="s">
        <v>82</v>
      </c>
      <c r="AV503" s="12" t="s">
        <v>82</v>
      </c>
      <c r="AW503" s="12" t="s">
        <v>35</v>
      </c>
      <c r="AX503" s="12" t="s">
        <v>80</v>
      </c>
      <c r="AY503" s="255" t="s">
        <v>143</v>
      </c>
    </row>
    <row r="504" s="1" customFormat="1" ht="16.5" customHeight="1">
      <c r="B504" s="45"/>
      <c r="C504" s="267" t="s">
        <v>680</v>
      </c>
      <c r="D504" s="267" t="s">
        <v>235</v>
      </c>
      <c r="E504" s="268" t="s">
        <v>614</v>
      </c>
      <c r="F504" s="269" t="s">
        <v>615</v>
      </c>
      <c r="G504" s="270" t="s">
        <v>162</v>
      </c>
      <c r="H504" s="271">
        <v>5.8630000000000004</v>
      </c>
      <c r="I504" s="272"/>
      <c r="J504" s="273">
        <f>ROUND(I504*H504,2)</f>
        <v>0</v>
      </c>
      <c r="K504" s="269" t="s">
        <v>150</v>
      </c>
      <c r="L504" s="274"/>
      <c r="M504" s="275" t="s">
        <v>21</v>
      </c>
      <c r="N504" s="276" t="s">
        <v>43</v>
      </c>
      <c r="O504" s="46"/>
      <c r="P504" s="229">
        <f>O504*H504</f>
        <v>0</v>
      </c>
      <c r="Q504" s="229">
        <v>0.017999999999999999</v>
      </c>
      <c r="R504" s="229">
        <f>Q504*H504</f>
        <v>0.105534</v>
      </c>
      <c r="S504" s="229">
        <v>0</v>
      </c>
      <c r="T504" s="230">
        <f>S504*H504</f>
        <v>0</v>
      </c>
      <c r="AR504" s="23" t="s">
        <v>338</v>
      </c>
      <c r="AT504" s="23" t="s">
        <v>235</v>
      </c>
      <c r="AU504" s="23" t="s">
        <v>82</v>
      </c>
      <c r="AY504" s="23" t="s">
        <v>143</v>
      </c>
      <c r="BE504" s="231">
        <f>IF(N504="základní",J504,0)</f>
        <v>0</v>
      </c>
      <c r="BF504" s="231">
        <f>IF(N504="snížená",J504,0)</f>
        <v>0</v>
      </c>
      <c r="BG504" s="231">
        <f>IF(N504="zákl. přenesená",J504,0)</f>
        <v>0</v>
      </c>
      <c r="BH504" s="231">
        <f>IF(N504="sníž. přenesená",J504,0)</f>
        <v>0</v>
      </c>
      <c r="BI504" s="231">
        <f>IF(N504="nulová",J504,0)</f>
        <v>0</v>
      </c>
      <c r="BJ504" s="23" t="s">
        <v>80</v>
      </c>
      <c r="BK504" s="231">
        <f>ROUND(I504*H504,2)</f>
        <v>0</v>
      </c>
      <c r="BL504" s="23" t="s">
        <v>239</v>
      </c>
      <c r="BM504" s="23" t="s">
        <v>634</v>
      </c>
    </row>
    <row r="505" s="11" customFormat="1">
      <c r="B505" s="235"/>
      <c r="C505" s="236"/>
      <c r="D505" s="232" t="s">
        <v>155</v>
      </c>
      <c r="E505" s="237" t="s">
        <v>21</v>
      </c>
      <c r="F505" s="238" t="s">
        <v>261</v>
      </c>
      <c r="G505" s="236"/>
      <c r="H505" s="237" t="s">
        <v>21</v>
      </c>
      <c r="I505" s="239"/>
      <c r="J505" s="236"/>
      <c r="K505" s="236"/>
      <c r="L505" s="240"/>
      <c r="M505" s="241"/>
      <c r="N505" s="242"/>
      <c r="O505" s="242"/>
      <c r="P505" s="242"/>
      <c r="Q505" s="242"/>
      <c r="R505" s="242"/>
      <c r="S505" s="242"/>
      <c r="T505" s="243"/>
      <c r="AT505" s="244" t="s">
        <v>155</v>
      </c>
      <c r="AU505" s="244" t="s">
        <v>82</v>
      </c>
      <c r="AV505" s="11" t="s">
        <v>80</v>
      </c>
      <c r="AW505" s="11" t="s">
        <v>35</v>
      </c>
      <c r="AX505" s="11" t="s">
        <v>72</v>
      </c>
      <c r="AY505" s="244" t="s">
        <v>143</v>
      </c>
    </row>
    <row r="506" s="12" customFormat="1">
      <c r="B506" s="245"/>
      <c r="C506" s="246"/>
      <c r="D506" s="232" t="s">
        <v>155</v>
      </c>
      <c r="E506" s="247" t="s">
        <v>21</v>
      </c>
      <c r="F506" s="248" t="s">
        <v>1021</v>
      </c>
      <c r="G506" s="246"/>
      <c r="H506" s="249">
        <v>5.3300000000000001</v>
      </c>
      <c r="I506" s="250"/>
      <c r="J506" s="246"/>
      <c r="K506" s="246"/>
      <c r="L506" s="251"/>
      <c r="M506" s="252"/>
      <c r="N506" s="253"/>
      <c r="O506" s="253"/>
      <c r="P506" s="253"/>
      <c r="Q506" s="253"/>
      <c r="R506" s="253"/>
      <c r="S506" s="253"/>
      <c r="T506" s="254"/>
      <c r="AT506" s="255" t="s">
        <v>155</v>
      </c>
      <c r="AU506" s="255" t="s">
        <v>82</v>
      </c>
      <c r="AV506" s="12" t="s">
        <v>82</v>
      </c>
      <c r="AW506" s="12" t="s">
        <v>35</v>
      </c>
      <c r="AX506" s="12" t="s">
        <v>80</v>
      </c>
      <c r="AY506" s="255" t="s">
        <v>143</v>
      </c>
    </row>
    <row r="507" s="12" customFormat="1">
      <c r="B507" s="245"/>
      <c r="C507" s="246"/>
      <c r="D507" s="232" t="s">
        <v>155</v>
      </c>
      <c r="E507" s="246"/>
      <c r="F507" s="248" t="s">
        <v>1022</v>
      </c>
      <c r="G507" s="246"/>
      <c r="H507" s="249">
        <v>5.8630000000000004</v>
      </c>
      <c r="I507" s="250"/>
      <c r="J507" s="246"/>
      <c r="K507" s="246"/>
      <c r="L507" s="251"/>
      <c r="M507" s="252"/>
      <c r="N507" s="253"/>
      <c r="O507" s="253"/>
      <c r="P507" s="253"/>
      <c r="Q507" s="253"/>
      <c r="R507" s="253"/>
      <c r="S507" s="253"/>
      <c r="T507" s="254"/>
      <c r="AT507" s="255" t="s">
        <v>155</v>
      </c>
      <c r="AU507" s="255" t="s">
        <v>82</v>
      </c>
      <c r="AV507" s="12" t="s">
        <v>82</v>
      </c>
      <c r="AW507" s="12" t="s">
        <v>6</v>
      </c>
      <c r="AX507" s="12" t="s">
        <v>80</v>
      </c>
      <c r="AY507" s="255" t="s">
        <v>143</v>
      </c>
    </row>
    <row r="508" s="1" customFormat="1" ht="25.5" customHeight="1">
      <c r="B508" s="45"/>
      <c r="C508" s="220" t="s">
        <v>684</v>
      </c>
      <c r="D508" s="220" t="s">
        <v>146</v>
      </c>
      <c r="E508" s="221" t="s">
        <v>637</v>
      </c>
      <c r="F508" s="222" t="s">
        <v>638</v>
      </c>
      <c r="G508" s="223" t="s">
        <v>162</v>
      </c>
      <c r="H508" s="224">
        <v>5.3300000000000001</v>
      </c>
      <c r="I508" s="225"/>
      <c r="J508" s="226">
        <f>ROUND(I508*H508,2)</f>
        <v>0</v>
      </c>
      <c r="K508" s="222" t="s">
        <v>150</v>
      </c>
      <c r="L508" s="71"/>
      <c r="M508" s="227" t="s">
        <v>21</v>
      </c>
      <c r="N508" s="228" t="s">
        <v>43</v>
      </c>
      <c r="O508" s="46"/>
      <c r="P508" s="229">
        <f>O508*H508</f>
        <v>0</v>
      </c>
      <c r="Q508" s="229">
        <v>0</v>
      </c>
      <c r="R508" s="229">
        <f>Q508*H508</f>
        <v>0</v>
      </c>
      <c r="S508" s="229">
        <v>0</v>
      </c>
      <c r="T508" s="230">
        <f>S508*H508</f>
        <v>0</v>
      </c>
      <c r="AR508" s="23" t="s">
        <v>239</v>
      </c>
      <c r="AT508" s="23" t="s">
        <v>146</v>
      </c>
      <c r="AU508" s="23" t="s">
        <v>82</v>
      </c>
      <c r="AY508" s="23" t="s">
        <v>143</v>
      </c>
      <c r="BE508" s="231">
        <f>IF(N508="základní",J508,0)</f>
        <v>0</v>
      </c>
      <c r="BF508" s="231">
        <f>IF(N508="snížená",J508,0)</f>
        <v>0</v>
      </c>
      <c r="BG508" s="231">
        <f>IF(N508="zákl. přenesená",J508,0)</f>
        <v>0</v>
      </c>
      <c r="BH508" s="231">
        <f>IF(N508="sníž. přenesená",J508,0)</f>
        <v>0</v>
      </c>
      <c r="BI508" s="231">
        <f>IF(N508="nulová",J508,0)</f>
        <v>0</v>
      </c>
      <c r="BJ508" s="23" t="s">
        <v>80</v>
      </c>
      <c r="BK508" s="231">
        <f>ROUND(I508*H508,2)</f>
        <v>0</v>
      </c>
      <c r="BL508" s="23" t="s">
        <v>239</v>
      </c>
      <c r="BM508" s="23" t="s">
        <v>639</v>
      </c>
    </row>
    <row r="509" s="11" customFormat="1">
      <c r="B509" s="235"/>
      <c r="C509" s="236"/>
      <c r="D509" s="232" t="s">
        <v>155</v>
      </c>
      <c r="E509" s="237" t="s">
        <v>21</v>
      </c>
      <c r="F509" s="238" t="s">
        <v>261</v>
      </c>
      <c r="G509" s="236"/>
      <c r="H509" s="237" t="s">
        <v>21</v>
      </c>
      <c r="I509" s="239"/>
      <c r="J509" s="236"/>
      <c r="K509" s="236"/>
      <c r="L509" s="240"/>
      <c r="M509" s="241"/>
      <c r="N509" s="242"/>
      <c r="O509" s="242"/>
      <c r="P509" s="242"/>
      <c r="Q509" s="242"/>
      <c r="R509" s="242"/>
      <c r="S509" s="242"/>
      <c r="T509" s="243"/>
      <c r="AT509" s="244" t="s">
        <v>155</v>
      </c>
      <c r="AU509" s="244" t="s">
        <v>82</v>
      </c>
      <c r="AV509" s="11" t="s">
        <v>80</v>
      </c>
      <c r="AW509" s="11" t="s">
        <v>35</v>
      </c>
      <c r="AX509" s="11" t="s">
        <v>72</v>
      </c>
      <c r="AY509" s="244" t="s">
        <v>143</v>
      </c>
    </row>
    <row r="510" s="12" customFormat="1">
      <c r="B510" s="245"/>
      <c r="C510" s="246"/>
      <c r="D510" s="232" t="s">
        <v>155</v>
      </c>
      <c r="E510" s="247" t="s">
        <v>21</v>
      </c>
      <c r="F510" s="248" t="s">
        <v>1021</v>
      </c>
      <c r="G510" s="246"/>
      <c r="H510" s="249">
        <v>5.3300000000000001</v>
      </c>
      <c r="I510" s="250"/>
      <c r="J510" s="246"/>
      <c r="K510" s="246"/>
      <c r="L510" s="251"/>
      <c r="M510" s="252"/>
      <c r="N510" s="253"/>
      <c r="O510" s="253"/>
      <c r="P510" s="253"/>
      <c r="Q510" s="253"/>
      <c r="R510" s="253"/>
      <c r="S510" s="253"/>
      <c r="T510" s="254"/>
      <c r="AT510" s="255" t="s">
        <v>155</v>
      </c>
      <c r="AU510" s="255" t="s">
        <v>82</v>
      </c>
      <c r="AV510" s="12" t="s">
        <v>82</v>
      </c>
      <c r="AW510" s="12" t="s">
        <v>35</v>
      </c>
      <c r="AX510" s="12" t="s">
        <v>80</v>
      </c>
      <c r="AY510" s="255" t="s">
        <v>143</v>
      </c>
    </row>
    <row r="511" s="1" customFormat="1" ht="16.5" customHeight="1">
      <c r="B511" s="45"/>
      <c r="C511" s="220" t="s">
        <v>691</v>
      </c>
      <c r="D511" s="220" t="s">
        <v>146</v>
      </c>
      <c r="E511" s="221" t="s">
        <v>257</v>
      </c>
      <c r="F511" s="222" t="s">
        <v>258</v>
      </c>
      <c r="G511" s="223" t="s">
        <v>162</v>
      </c>
      <c r="H511" s="224">
        <v>10.66</v>
      </c>
      <c r="I511" s="225"/>
      <c r="J511" s="226">
        <f>ROUND(I511*H511,2)</f>
        <v>0</v>
      </c>
      <c r="K511" s="222" t="s">
        <v>150</v>
      </c>
      <c r="L511" s="71"/>
      <c r="M511" s="227" t="s">
        <v>21</v>
      </c>
      <c r="N511" s="228" t="s">
        <v>43</v>
      </c>
      <c r="O511" s="46"/>
      <c r="P511" s="229">
        <f>O511*H511</f>
        <v>0</v>
      </c>
      <c r="Q511" s="229">
        <v>0.00029999999999999997</v>
      </c>
      <c r="R511" s="229">
        <f>Q511*H511</f>
        <v>0.0031979999999999999</v>
      </c>
      <c r="S511" s="229">
        <v>0</v>
      </c>
      <c r="T511" s="230">
        <f>S511*H511</f>
        <v>0</v>
      </c>
      <c r="AR511" s="23" t="s">
        <v>239</v>
      </c>
      <c r="AT511" s="23" t="s">
        <v>146</v>
      </c>
      <c r="AU511" s="23" t="s">
        <v>82</v>
      </c>
      <c r="AY511" s="23" t="s">
        <v>143</v>
      </c>
      <c r="BE511" s="231">
        <f>IF(N511="základní",J511,0)</f>
        <v>0</v>
      </c>
      <c r="BF511" s="231">
        <f>IF(N511="snížená",J511,0)</f>
        <v>0</v>
      </c>
      <c r="BG511" s="231">
        <f>IF(N511="zákl. přenesená",J511,0)</f>
        <v>0</v>
      </c>
      <c r="BH511" s="231">
        <f>IF(N511="sníž. přenesená",J511,0)</f>
        <v>0</v>
      </c>
      <c r="BI511" s="231">
        <f>IF(N511="nulová",J511,0)</f>
        <v>0</v>
      </c>
      <c r="BJ511" s="23" t="s">
        <v>80</v>
      </c>
      <c r="BK511" s="231">
        <f>ROUND(I511*H511,2)</f>
        <v>0</v>
      </c>
      <c r="BL511" s="23" t="s">
        <v>239</v>
      </c>
      <c r="BM511" s="23" t="s">
        <v>641</v>
      </c>
    </row>
    <row r="512" s="1" customFormat="1">
      <c r="B512" s="45"/>
      <c r="C512" s="73"/>
      <c r="D512" s="232" t="s">
        <v>153</v>
      </c>
      <c r="E512" s="73"/>
      <c r="F512" s="233" t="s">
        <v>260</v>
      </c>
      <c r="G512" s="73"/>
      <c r="H512" s="73"/>
      <c r="I512" s="190"/>
      <c r="J512" s="73"/>
      <c r="K512" s="73"/>
      <c r="L512" s="71"/>
      <c r="M512" s="234"/>
      <c r="N512" s="46"/>
      <c r="O512" s="46"/>
      <c r="P512" s="46"/>
      <c r="Q512" s="46"/>
      <c r="R512" s="46"/>
      <c r="S512" s="46"/>
      <c r="T512" s="94"/>
      <c r="AT512" s="23" t="s">
        <v>153</v>
      </c>
      <c r="AU512" s="23" t="s">
        <v>82</v>
      </c>
    </row>
    <row r="513" s="11" customFormat="1">
      <c r="B513" s="235"/>
      <c r="C513" s="236"/>
      <c r="D513" s="232" t="s">
        <v>155</v>
      </c>
      <c r="E513" s="237" t="s">
        <v>21</v>
      </c>
      <c r="F513" s="238" t="s">
        <v>261</v>
      </c>
      <c r="G513" s="236"/>
      <c r="H513" s="237" t="s">
        <v>21</v>
      </c>
      <c r="I513" s="239"/>
      <c r="J513" s="236"/>
      <c r="K513" s="236"/>
      <c r="L513" s="240"/>
      <c r="M513" s="241"/>
      <c r="N513" s="242"/>
      <c r="O513" s="242"/>
      <c r="P513" s="242"/>
      <c r="Q513" s="242"/>
      <c r="R513" s="242"/>
      <c r="S513" s="242"/>
      <c r="T513" s="243"/>
      <c r="AT513" s="244" t="s">
        <v>155</v>
      </c>
      <c r="AU513" s="244" t="s">
        <v>82</v>
      </c>
      <c r="AV513" s="11" t="s">
        <v>80</v>
      </c>
      <c r="AW513" s="11" t="s">
        <v>35</v>
      </c>
      <c r="AX513" s="11" t="s">
        <v>72</v>
      </c>
      <c r="AY513" s="244" t="s">
        <v>143</v>
      </c>
    </row>
    <row r="514" s="12" customFormat="1">
      <c r="B514" s="245"/>
      <c r="C514" s="246"/>
      <c r="D514" s="232" t="s">
        <v>155</v>
      </c>
      <c r="E514" s="247" t="s">
        <v>21</v>
      </c>
      <c r="F514" s="248" t="s">
        <v>1021</v>
      </c>
      <c r="G514" s="246"/>
      <c r="H514" s="249">
        <v>5.3300000000000001</v>
      </c>
      <c r="I514" s="250"/>
      <c r="J514" s="246"/>
      <c r="K514" s="246"/>
      <c r="L514" s="251"/>
      <c r="M514" s="252"/>
      <c r="N514" s="253"/>
      <c r="O514" s="253"/>
      <c r="P514" s="253"/>
      <c r="Q514" s="253"/>
      <c r="R514" s="253"/>
      <c r="S514" s="253"/>
      <c r="T514" s="254"/>
      <c r="AT514" s="255" t="s">
        <v>155</v>
      </c>
      <c r="AU514" s="255" t="s">
        <v>82</v>
      </c>
      <c r="AV514" s="12" t="s">
        <v>82</v>
      </c>
      <c r="AW514" s="12" t="s">
        <v>35</v>
      </c>
      <c r="AX514" s="12" t="s">
        <v>72</v>
      </c>
      <c r="AY514" s="255" t="s">
        <v>143</v>
      </c>
    </row>
    <row r="515" s="12" customFormat="1">
      <c r="B515" s="245"/>
      <c r="C515" s="246"/>
      <c r="D515" s="232" t="s">
        <v>155</v>
      </c>
      <c r="E515" s="247" t="s">
        <v>21</v>
      </c>
      <c r="F515" s="248" t="s">
        <v>1021</v>
      </c>
      <c r="G515" s="246"/>
      <c r="H515" s="249">
        <v>5.3300000000000001</v>
      </c>
      <c r="I515" s="250"/>
      <c r="J515" s="246"/>
      <c r="K515" s="246"/>
      <c r="L515" s="251"/>
      <c r="M515" s="252"/>
      <c r="N515" s="253"/>
      <c r="O515" s="253"/>
      <c r="P515" s="253"/>
      <c r="Q515" s="253"/>
      <c r="R515" s="253"/>
      <c r="S515" s="253"/>
      <c r="T515" s="254"/>
      <c r="AT515" s="255" t="s">
        <v>155</v>
      </c>
      <c r="AU515" s="255" t="s">
        <v>82</v>
      </c>
      <c r="AV515" s="12" t="s">
        <v>82</v>
      </c>
      <c r="AW515" s="12" t="s">
        <v>35</v>
      </c>
      <c r="AX515" s="12" t="s">
        <v>72</v>
      </c>
      <c r="AY515" s="255" t="s">
        <v>143</v>
      </c>
    </row>
    <row r="516" s="13" customFormat="1">
      <c r="B516" s="256"/>
      <c r="C516" s="257"/>
      <c r="D516" s="232" t="s">
        <v>155</v>
      </c>
      <c r="E516" s="258" t="s">
        <v>21</v>
      </c>
      <c r="F516" s="259" t="s">
        <v>167</v>
      </c>
      <c r="G516" s="257"/>
      <c r="H516" s="260">
        <v>10.66</v>
      </c>
      <c r="I516" s="261"/>
      <c r="J516" s="257"/>
      <c r="K516" s="257"/>
      <c r="L516" s="262"/>
      <c r="M516" s="263"/>
      <c r="N516" s="264"/>
      <c r="O516" s="264"/>
      <c r="P516" s="264"/>
      <c r="Q516" s="264"/>
      <c r="R516" s="264"/>
      <c r="S516" s="264"/>
      <c r="T516" s="265"/>
      <c r="AT516" s="266" t="s">
        <v>155</v>
      </c>
      <c r="AU516" s="266" t="s">
        <v>82</v>
      </c>
      <c r="AV516" s="13" t="s">
        <v>151</v>
      </c>
      <c r="AW516" s="13" t="s">
        <v>35</v>
      </c>
      <c r="AX516" s="13" t="s">
        <v>80</v>
      </c>
      <c r="AY516" s="266" t="s">
        <v>143</v>
      </c>
    </row>
    <row r="517" s="1" customFormat="1" ht="16.5" customHeight="1">
      <c r="B517" s="45"/>
      <c r="C517" s="220" t="s">
        <v>695</v>
      </c>
      <c r="D517" s="220" t="s">
        <v>146</v>
      </c>
      <c r="E517" s="221" t="s">
        <v>643</v>
      </c>
      <c r="F517" s="222" t="s">
        <v>644</v>
      </c>
      <c r="G517" s="223" t="s">
        <v>419</v>
      </c>
      <c r="H517" s="224">
        <v>16.16</v>
      </c>
      <c r="I517" s="225"/>
      <c r="J517" s="226">
        <f>ROUND(I517*H517,2)</f>
        <v>0</v>
      </c>
      <c r="K517" s="222" t="s">
        <v>150</v>
      </c>
      <c r="L517" s="71"/>
      <c r="M517" s="227" t="s">
        <v>21</v>
      </c>
      <c r="N517" s="228" t="s">
        <v>43</v>
      </c>
      <c r="O517" s="46"/>
      <c r="P517" s="229">
        <f>O517*H517</f>
        <v>0</v>
      </c>
      <c r="Q517" s="229">
        <v>3.0000000000000001E-05</v>
      </c>
      <c r="R517" s="229">
        <f>Q517*H517</f>
        <v>0.00048480000000000002</v>
      </c>
      <c r="S517" s="229">
        <v>0</v>
      </c>
      <c r="T517" s="230">
        <f>S517*H517</f>
        <v>0</v>
      </c>
      <c r="AR517" s="23" t="s">
        <v>239</v>
      </c>
      <c r="AT517" s="23" t="s">
        <v>146</v>
      </c>
      <c r="AU517" s="23" t="s">
        <v>82</v>
      </c>
      <c r="AY517" s="23" t="s">
        <v>143</v>
      </c>
      <c r="BE517" s="231">
        <f>IF(N517="základní",J517,0)</f>
        <v>0</v>
      </c>
      <c r="BF517" s="231">
        <f>IF(N517="snížená",J517,0)</f>
        <v>0</v>
      </c>
      <c r="BG517" s="231">
        <f>IF(N517="zákl. přenesená",J517,0)</f>
        <v>0</v>
      </c>
      <c r="BH517" s="231">
        <f>IF(N517="sníž. přenesená",J517,0)</f>
        <v>0</v>
      </c>
      <c r="BI517" s="231">
        <f>IF(N517="nulová",J517,0)</f>
        <v>0</v>
      </c>
      <c r="BJ517" s="23" t="s">
        <v>80</v>
      </c>
      <c r="BK517" s="231">
        <f>ROUND(I517*H517,2)</f>
        <v>0</v>
      </c>
      <c r="BL517" s="23" t="s">
        <v>239</v>
      </c>
      <c r="BM517" s="23" t="s">
        <v>645</v>
      </c>
    </row>
    <row r="518" s="1" customFormat="1">
      <c r="B518" s="45"/>
      <c r="C518" s="73"/>
      <c r="D518" s="232" t="s">
        <v>153</v>
      </c>
      <c r="E518" s="73"/>
      <c r="F518" s="233" t="s">
        <v>260</v>
      </c>
      <c r="G518" s="73"/>
      <c r="H518" s="73"/>
      <c r="I518" s="190"/>
      <c r="J518" s="73"/>
      <c r="K518" s="73"/>
      <c r="L518" s="71"/>
      <c r="M518" s="234"/>
      <c r="N518" s="46"/>
      <c r="O518" s="46"/>
      <c r="P518" s="46"/>
      <c r="Q518" s="46"/>
      <c r="R518" s="46"/>
      <c r="S518" s="46"/>
      <c r="T518" s="94"/>
      <c r="AT518" s="23" t="s">
        <v>153</v>
      </c>
      <c r="AU518" s="23" t="s">
        <v>82</v>
      </c>
    </row>
    <row r="519" s="11" customFormat="1">
      <c r="B519" s="235"/>
      <c r="C519" s="236"/>
      <c r="D519" s="232" t="s">
        <v>155</v>
      </c>
      <c r="E519" s="237" t="s">
        <v>21</v>
      </c>
      <c r="F519" s="238" t="s">
        <v>261</v>
      </c>
      <c r="G519" s="236"/>
      <c r="H519" s="237" t="s">
        <v>21</v>
      </c>
      <c r="I519" s="239"/>
      <c r="J519" s="236"/>
      <c r="K519" s="236"/>
      <c r="L519" s="240"/>
      <c r="M519" s="241"/>
      <c r="N519" s="242"/>
      <c r="O519" s="242"/>
      <c r="P519" s="242"/>
      <c r="Q519" s="242"/>
      <c r="R519" s="242"/>
      <c r="S519" s="242"/>
      <c r="T519" s="243"/>
      <c r="AT519" s="244" t="s">
        <v>155</v>
      </c>
      <c r="AU519" s="244" t="s">
        <v>82</v>
      </c>
      <c r="AV519" s="11" t="s">
        <v>80</v>
      </c>
      <c r="AW519" s="11" t="s">
        <v>35</v>
      </c>
      <c r="AX519" s="11" t="s">
        <v>72</v>
      </c>
      <c r="AY519" s="244" t="s">
        <v>143</v>
      </c>
    </row>
    <row r="520" s="12" customFormat="1">
      <c r="B520" s="245"/>
      <c r="C520" s="246"/>
      <c r="D520" s="232" t="s">
        <v>155</v>
      </c>
      <c r="E520" s="247" t="s">
        <v>21</v>
      </c>
      <c r="F520" s="248" t="s">
        <v>1023</v>
      </c>
      <c r="G520" s="246"/>
      <c r="H520" s="249">
        <v>16.16</v>
      </c>
      <c r="I520" s="250"/>
      <c r="J520" s="246"/>
      <c r="K520" s="246"/>
      <c r="L520" s="251"/>
      <c r="M520" s="252"/>
      <c r="N520" s="253"/>
      <c r="O520" s="253"/>
      <c r="P520" s="253"/>
      <c r="Q520" s="253"/>
      <c r="R520" s="253"/>
      <c r="S520" s="253"/>
      <c r="T520" s="254"/>
      <c r="AT520" s="255" t="s">
        <v>155</v>
      </c>
      <c r="AU520" s="255" t="s">
        <v>82</v>
      </c>
      <c r="AV520" s="12" t="s">
        <v>82</v>
      </c>
      <c r="AW520" s="12" t="s">
        <v>35</v>
      </c>
      <c r="AX520" s="12" t="s">
        <v>80</v>
      </c>
      <c r="AY520" s="255" t="s">
        <v>143</v>
      </c>
    </row>
    <row r="521" s="1" customFormat="1" ht="16.5" customHeight="1">
      <c r="B521" s="45"/>
      <c r="C521" s="220" t="s">
        <v>702</v>
      </c>
      <c r="D521" s="220" t="s">
        <v>146</v>
      </c>
      <c r="E521" s="221" t="s">
        <v>648</v>
      </c>
      <c r="F521" s="222" t="s">
        <v>649</v>
      </c>
      <c r="G521" s="223" t="s">
        <v>419</v>
      </c>
      <c r="H521" s="224">
        <v>0.69999999999999996</v>
      </c>
      <c r="I521" s="225"/>
      <c r="J521" s="226">
        <f>ROUND(I521*H521,2)</f>
        <v>0</v>
      </c>
      <c r="K521" s="222" t="s">
        <v>150</v>
      </c>
      <c r="L521" s="71"/>
      <c r="M521" s="227" t="s">
        <v>21</v>
      </c>
      <c r="N521" s="228" t="s">
        <v>43</v>
      </c>
      <c r="O521" s="46"/>
      <c r="P521" s="229">
        <f>O521*H521</f>
        <v>0</v>
      </c>
      <c r="Q521" s="229">
        <v>0</v>
      </c>
      <c r="R521" s="229">
        <f>Q521*H521</f>
        <v>0</v>
      </c>
      <c r="S521" s="229">
        <v>0</v>
      </c>
      <c r="T521" s="230">
        <f>S521*H521</f>
        <v>0</v>
      </c>
      <c r="AR521" s="23" t="s">
        <v>239</v>
      </c>
      <c r="AT521" s="23" t="s">
        <v>146</v>
      </c>
      <c r="AU521" s="23" t="s">
        <v>82</v>
      </c>
      <c r="AY521" s="23" t="s">
        <v>143</v>
      </c>
      <c r="BE521" s="231">
        <f>IF(N521="základní",J521,0)</f>
        <v>0</v>
      </c>
      <c r="BF521" s="231">
        <f>IF(N521="snížená",J521,0)</f>
        <v>0</v>
      </c>
      <c r="BG521" s="231">
        <f>IF(N521="zákl. přenesená",J521,0)</f>
        <v>0</v>
      </c>
      <c r="BH521" s="231">
        <f>IF(N521="sníž. přenesená",J521,0)</f>
        <v>0</v>
      </c>
      <c r="BI521" s="231">
        <f>IF(N521="nulová",J521,0)</f>
        <v>0</v>
      </c>
      <c r="BJ521" s="23" t="s">
        <v>80</v>
      </c>
      <c r="BK521" s="231">
        <f>ROUND(I521*H521,2)</f>
        <v>0</v>
      </c>
      <c r="BL521" s="23" t="s">
        <v>239</v>
      </c>
      <c r="BM521" s="23" t="s">
        <v>1024</v>
      </c>
    </row>
    <row r="522" s="1" customFormat="1">
      <c r="B522" s="45"/>
      <c r="C522" s="73"/>
      <c r="D522" s="232" t="s">
        <v>153</v>
      </c>
      <c r="E522" s="73"/>
      <c r="F522" s="233" t="s">
        <v>260</v>
      </c>
      <c r="G522" s="73"/>
      <c r="H522" s="73"/>
      <c r="I522" s="190"/>
      <c r="J522" s="73"/>
      <c r="K522" s="73"/>
      <c r="L522" s="71"/>
      <c r="M522" s="234"/>
      <c r="N522" s="46"/>
      <c r="O522" s="46"/>
      <c r="P522" s="46"/>
      <c r="Q522" s="46"/>
      <c r="R522" s="46"/>
      <c r="S522" s="46"/>
      <c r="T522" s="94"/>
      <c r="AT522" s="23" t="s">
        <v>153</v>
      </c>
      <c r="AU522" s="23" t="s">
        <v>82</v>
      </c>
    </row>
    <row r="523" s="11" customFormat="1">
      <c r="B523" s="235"/>
      <c r="C523" s="236"/>
      <c r="D523" s="232" t="s">
        <v>155</v>
      </c>
      <c r="E523" s="237" t="s">
        <v>21</v>
      </c>
      <c r="F523" s="238" t="s">
        <v>261</v>
      </c>
      <c r="G523" s="236"/>
      <c r="H523" s="237" t="s">
        <v>21</v>
      </c>
      <c r="I523" s="239"/>
      <c r="J523" s="236"/>
      <c r="K523" s="236"/>
      <c r="L523" s="240"/>
      <c r="M523" s="241"/>
      <c r="N523" s="242"/>
      <c r="O523" s="242"/>
      <c r="P523" s="242"/>
      <c r="Q523" s="242"/>
      <c r="R523" s="242"/>
      <c r="S523" s="242"/>
      <c r="T523" s="243"/>
      <c r="AT523" s="244" t="s">
        <v>155</v>
      </c>
      <c r="AU523" s="244" t="s">
        <v>82</v>
      </c>
      <c r="AV523" s="11" t="s">
        <v>80</v>
      </c>
      <c r="AW523" s="11" t="s">
        <v>35</v>
      </c>
      <c r="AX523" s="11" t="s">
        <v>72</v>
      </c>
      <c r="AY523" s="244" t="s">
        <v>143</v>
      </c>
    </row>
    <row r="524" s="12" customFormat="1">
      <c r="B524" s="245"/>
      <c r="C524" s="246"/>
      <c r="D524" s="232" t="s">
        <v>155</v>
      </c>
      <c r="E524" s="247" t="s">
        <v>21</v>
      </c>
      <c r="F524" s="248" t="s">
        <v>651</v>
      </c>
      <c r="G524" s="246"/>
      <c r="H524" s="249">
        <v>0.69999999999999996</v>
      </c>
      <c r="I524" s="250"/>
      <c r="J524" s="246"/>
      <c r="K524" s="246"/>
      <c r="L524" s="251"/>
      <c r="M524" s="252"/>
      <c r="N524" s="253"/>
      <c r="O524" s="253"/>
      <c r="P524" s="253"/>
      <c r="Q524" s="253"/>
      <c r="R524" s="253"/>
      <c r="S524" s="253"/>
      <c r="T524" s="254"/>
      <c r="AT524" s="255" t="s">
        <v>155</v>
      </c>
      <c r="AU524" s="255" t="s">
        <v>82</v>
      </c>
      <c r="AV524" s="12" t="s">
        <v>82</v>
      </c>
      <c r="AW524" s="12" t="s">
        <v>35</v>
      </c>
      <c r="AX524" s="12" t="s">
        <v>80</v>
      </c>
      <c r="AY524" s="255" t="s">
        <v>143</v>
      </c>
    </row>
    <row r="525" s="1" customFormat="1" ht="16.5" customHeight="1">
      <c r="B525" s="45"/>
      <c r="C525" s="267" t="s">
        <v>707</v>
      </c>
      <c r="D525" s="267" t="s">
        <v>235</v>
      </c>
      <c r="E525" s="268" t="s">
        <v>653</v>
      </c>
      <c r="F525" s="269" t="s">
        <v>654</v>
      </c>
      <c r="G525" s="270" t="s">
        <v>419</v>
      </c>
      <c r="H525" s="271">
        <v>0.77000000000000002</v>
      </c>
      <c r="I525" s="272"/>
      <c r="J525" s="273">
        <f>ROUND(I525*H525,2)</f>
        <v>0</v>
      </c>
      <c r="K525" s="269" t="s">
        <v>150</v>
      </c>
      <c r="L525" s="274"/>
      <c r="M525" s="275" t="s">
        <v>21</v>
      </c>
      <c r="N525" s="276" t="s">
        <v>43</v>
      </c>
      <c r="O525" s="46"/>
      <c r="P525" s="229">
        <f>O525*H525</f>
        <v>0</v>
      </c>
      <c r="Q525" s="229">
        <v>5.0000000000000002E-05</v>
      </c>
      <c r="R525" s="229">
        <f>Q525*H525</f>
        <v>3.8500000000000001E-05</v>
      </c>
      <c r="S525" s="229">
        <v>0</v>
      </c>
      <c r="T525" s="230">
        <f>S525*H525</f>
        <v>0</v>
      </c>
      <c r="AR525" s="23" t="s">
        <v>338</v>
      </c>
      <c r="AT525" s="23" t="s">
        <v>235</v>
      </c>
      <c r="AU525" s="23" t="s">
        <v>82</v>
      </c>
      <c r="AY525" s="23" t="s">
        <v>143</v>
      </c>
      <c r="BE525" s="231">
        <f>IF(N525="základní",J525,0)</f>
        <v>0</v>
      </c>
      <c r="BF525" s="231">
        <f>IF(N525="snížená",J525,0)</f>
        <v>0</v>
      </c>
      <c r="BG525" s="231">
        <f>IF(N525="zákl. přenesená",J525,0)</f>
        <v>0</v>
      </c>
      <c r="BH525" s="231">
        <f>IF(N525="sníž. přenesená",J525,0)</f>
        <v>0</v>
      </c>
      <c r="BI525" s="231">
        <f>IF(N525="nulová",J525,0)</f>
        <v>0</v>
      </c>
      <c r="BJ525" s="23" t="s">
        <v>80</v>
      </c>
      <c r="BK525" s="231">
        <f>ROUND(I525*H525,2)</f>
        <v>0</v>
      </c>
      <c r="BL525" s="23" t="s">
        <v>239</v>
      </c>
      <c r="BM525" s="23" t="s">
        <v>1025</v>
      </c>
    </row>
    <row r="526" s="11" customFormat="1">
      <c r="B526" s="235"/>
      <c r="C526" s="236"/>
      <c r="D526" s="232" t="s">
        <v>155</v>
      </c>
      <c r="E526" s="237" t="s">
        <v>21</v>
      </c>
      <c r="F526" s="238" t="s">
        <v>261</v>
      </c>
      <c r="G526" s="236"/>
      <c r="H526" s="237" t="s">
        <v>21</v>
      </c>
      <c r="I526" s="239"/>
      <c r="J526" s="236"/>
      <c r="K526" s="236"/>
      <c r="L526" s="240"/>
      <c r="M526" s="241"/>
      <c r="N526" s="242"/>
      <c r="O526" s="242"/>
      <c r="P526" s="242"/>
      <c r="Q526" s="242"/>
      <c r="R526" s="242"/>
      <c r="S526" s="242"/>
      <c r="T526" s="243"/>
      <c r="AT526" s="244" t="s">
        <v>155</v>
      </c>
      <c r="AU526" s="244" t="s">
        <v>82</v>
      </c>
      <c r="AV526" s="11" t="s">
        <v>80</v>
      </c>
      <c r="AW526" s="11" t="s">
        <v>35</v>
      </c>
      <c r="AX526" s="11" t="s">
        <v>72</v>
      </c>
      <c r="AY526" s="244" t="s">
        <v>143</v>
      </c>
    </row>
    <row r="527" s="12" customFormat="1">
      <c r="B527" s="245"/>
      <c r="C527" s="246"/>
      <c r="D527" s="232" t="s">
        <v>155</v>
      </c>
      <c r="E527" s="247" t="s">
        <v>21</v>
      </c>
      <c r="F527" s="248" t="s">
        <v>651</v>
      </c>
      <c r="G527" s="246"/>
      <c r="H527" s="249">
        <v>0.69999999999999996</v>
      </c>
      <c r="I527" s="250"/>
      <c r="J527" s="246"/>
      <c r="K527" s="246"/>
      <c r="L527" s="251"/>
      <c r="M527" s="252"/>
      <c r="N527" s="253"/>
      <c r="O527" s="253"/>
      <c r="P527" s="253"/>
      <c r="Q527" s="253"/>
      <c r="R527" s="253"/>
      <c r="S527" s="253"/>
      <c r="T527" s="254"/>
      <c r="AT527" s="255" t="s">
        <v>155</v>
      </c>
      <c r="AU527" s="255" t="s">
        <v>82</v>
      </c>
      <c r="AV527" s="12" t="s">
        <v>82</v>
      </c>
      <c r="AW527" s="12" t="s">
        <v>35</v>
      </c>
      <c r="AX527" s="12" t="s">
        <v>80</v>
      </c>
      <c r="AY527" s="255" t="s">
        <v>143</v>
      </c>
    </row>
    <row r="528" s="12" customFormat="1">
      <c r="B528" s="245"/>
      <c r="C528" s="246"/>
      <c r="D528" s="232" t="s">
        <v>155</v>
      </c>
      <c r="E528" s="246"/>
      <c r="F528" s="248" t="s">
        <v>656</v>
      </c>
      <c r="G528" s="246"/>
      <c r="H528" s="249">
        <v>0.77000000000000002</v>
      </c>
      <c r="I528" s="250"/>
      <c r="J528" s="246"/>
      <c r="K528" s="246"/>
      <c r="L528" s="251"/>
      <c r="M528" s="252"/>
      <c r="N528" s="253"/>
      <c r="O528" s="253"/>
      <c r="P528" s="253"/>
      <c r="Q528" s="253"/>
      <c r="R528" s="253"/>
      <c r="S528" s="253"/>
      <c r="T528" s="254"/>
      <c r="AT528" s="255" t="s">
        <v>155</v>
      </c>
      <c r="AU528" s="255" t="s">
        <v>82</v>
      </c>
      <c r="AV528" s="12" t="s">
        <v>82</v>
      </c>
      <c r="AW528" s="12" t="s">
        <v>6</v>
      </c>
      <c r="AX528" s="12" t="s">
        <v>80</v>
      </c>
      <c r="AY528" s="255" t="s">
        <v>143</v>
      </c>
    </row>
    <row r="529" s="1" customFormat="1" ht="25.5" customHeight="1">
      <c r="B529" s="45"/>
      <c r="C529" s="220" t="s">
        <v>711</v>
      </c>
      <c r="D529" s="220" t="s">
        <v>146</v>
      </c>
      <c r="E529" s="221" t="s">
        <v>658</v>
      </c>
      <c r="F529" s="222" t="s">
        <v>659</v>
      </c>
      <c r="G529" s="223" t="s">
        <v>419</v>
      </c>
      <c r="H529" s="224">
        <v>1.3999999999999999</v>
      </c>
      <c r="I529" s="225"/>
      <c r="J529" s="226">
        <f>ROUND(I529*H529,2)</f>
        <v>0</v>
      </c>
      <c r="K529" s="222" t="s">
        <v>150</v>
      </c>
      <c r="L529" s="71"/>
      <c r="M529" s="227" t="s">
        <v>21</v>
      </c>
      <c r="N529" s="228" t="s">
        <v>43</v>
      </c>
      <c r="O529" s="46"/>
      <c r="P529" s="229">
        <f>O529*H529</f>
        <v>0</v>
      </c>
      <c r="Q529" s="229">
        <v>0.00020000000000000001</v>
      </c>
      <c r="R529" s="229">
        <f>Q529*H529</f>
        <v>0.00027999999999999998</v>
      </c>
      <c r="S529" s="229">
        <v>0</v>
      </c>
      <c r="T529" s="230">
        <f>S529*H529</f>
        <v>0</v>
      </c>
      <c r="AR529" s="23" t="s">
        <v>239</v>
      </c>
      <c r="AT529" s="23" t="s">
        <v>146</v>
      </c>
      <c r="AU529" s="23" t="s">
        <v>82</v>
      </c>
      <c r="AY529" s="23" t="s">
        <v>143</v>
      </c>
      <c r="BE529" s="231">
        <f>IF(N529="základní",J529,0)</f>
        <v>0</v>
      </c>
      <c r="BF529" s="231">
        <f>IF(N529="snížená",J529,0)</f>
        <v>0</v>
      </c>
      <c r="BG529" s="231">
        <f>IF(N529="zákl. přenesená",J529,0)</f>
        <v>0</v>
      </c>
      <c r="BH529" s="231">
        <f>IF(N529="sníž. přenesená",J529,0)</f>
        <v>0</v>
      </c>
      <c r="BI529" s="231">
        <f>IF(N529="nulová",J529,0)</f>
        <v>0</v>
      </c>
      <c r="BJ529" s="23" t="s">
        <v>80</v>
      </c>
      <c r="BK529" s="231">
        <f>ROUND(I529*H529,2)</f>
        <v>0</v>
      </c>
      <c r="BL529" s="23" t="s">
        <v>239</v>
      </c>
      <c r="BM529" s="23" t="s">
        <v>660</v>
      </c>
    </row>
    <row r="530" s="1" customFormat="1">
      <c r="B530" s="45"/>
      <c r="C530" s="73"/>
      <c r="D530" s="232" t="s">
        <v>153</v>
      </c>
      <c r="E530" s="73"/>
      <c r="F530" s="233" t="s">
        <v>260</v>
      </c>
      <c r="G530" s="73"/>
      <c r="H530" s="73"/>
      <c r="I530" s="190"/>
      <c r="J530" s="73"/>
      <c r="K530" s="73"/>
      <c r="L530" s="71"/>
      <c r="M530" s="234"/>
      <c r="N530" s="46"/>
      <c r="O530" s="46"/>
      <c r="P530" s="46"/>
      <c r="Q530" s="46"/>
      <c r="R530" s="46"/>
      <c r="S530" s="46"/>
      <c r="T530" s="94"/>
      <c r="AT530" s="23" t="s">
        <v>153</v>
      </c>
      <c r="AU530" s="23" t="s">
        <v>82</v>
      </c>
    </row>
    <row r="531" s="11" customFormat="1">
      <c r="B531" s="235"/>
      <c r="C531" s="236"/>
      <c r="D531" s="232" t="s">
        <v>155</v>
      </c>
      <c r="E531" s="237" t="s">
        <v>21</v>
      </c>
      <c r="F531" s="238" t="s">
        <v>261</v>
      </c>
      <c r="G531" s="236"/>
      <c r="H531" s="237" t="s">
        <v>21</v>
      </c>
      <c r="I531" s="239"/>
      <c r="J531" s="236"/>
      <c r="K531" s="236"/>
      <c r="L531" s="240"/>
      <c r="M531" s="241"/>
      <c r="N531" s="242"/>
      <c r="O531" s="242"/>
      <c r="P531" s="242"/>
      <c r="Q531" s="242"/>
      <c r="R531" s="242"/>
      <c r="S531" s="242"/>
      <c r="T531" s="243"/>
      <c r="AT531" s="244" t="s">
        <v>155</v>
      </c>
      <c r="AU531" s="244" t="s">
        <v>82</v>
      </c>
      <c r="AV531" s="11" t="s">
        <v>80</v>
      </c>
      <c r="AW531" s="11" t="s">
        <v>35</v>
      </c>
      <c r="AX531" s="11" t="s">
        <v>72</v>
      </c>
      <c r="AY531" s="244" t="s">
        <v>143</v>
      </c>
    </row>
    <row r="532" s="12" customFormat="1">
      <c r="B532" s="245"/>
      <c r="C532" s="246"/>
      <c r="D532" s="232" t="s">
        <v>155</v>
      </c>
      <c r="E532" s="247" t="s">
        <v>21</v>
      </c>
      <c r="F532" s="248" t="s">
        <v>1026</v>
      </c>
      <c r="G532" s="246"/>
      <c r="H532" s="249">
        <v>1.3999999999999999</v>
      </c>
      <c r="I532" s="250"/>
      <c r="J532" s="246"/>
      <c r="K532" s="246"/>
      <c r="L532" s="251"/>
      <c r="M532" s="252"/>
      <c r="N532" s="253"/>
      <c r="O532" s="253"/>
      <c r="P532" s="253"/>
      <c r="Q532" s="253"/>
      <c r="R532" s="253"/>
      <c r="S532" s="253"/>
      <c r="T532" s="254"/>
      <c r="AT532" s="255" t="s">
        <v>155</v>
      </c>
      <c r="AU532" s="255" t="s">
        <v>82</v>
      </c>
      <c r="AV532" s="12" t="s">
        <v>82</v>
      </c>
      <c r="AW532" s="12" t="s">
        <v>35</v>
      </c>
      <c r="AX532" s="12" t="s">
        <v>80</v>
      </c>
      <c r="AY532" s="255" t="s">
        <v>143</v>
      </c>
    </row>
    <row r="533" s="1" customFormat="1" ht="16.5" customHeight="1">
      <c r="B533" s="45"/>
      <c r="C533" s="267" t="s">
        <v>716</v>
      </c>
      <c r="D533" s="267" t="s">
        <v>235</v>
      </c>
      <c r="E533" s="268" t="s">
        <v>662</v>
      </c>
      <c r="F533" s="269" t="s">
        <v>663</v>
      </c>
      <c r="G533" s="270" t="s">
        <v>419</v>
      </c>
      <c r="H533" s="271">
        <v>1.54</v>
      </c>
      <c r="I533" s="272"/>
      <c r="J533" s="273">
        <f>ROUND(I533*H533,2)</f>
        <v>0</v>
      </c>
      <c r="K533" s="269" t="s">
        <v>150</v>
      </c>
      <c r="L533" s="274"/>
      <c r="M533" s="275" t="s">
        <v>21</v>
      </c>
      <c r="N533" s="276" t="s">
        <v>43</v>
      </c>
      <c r="O533" s="46"/>
      <c r="P533" s="229">
        <f>O533*H533</f>
        <v>0</v>
      </c>
      <c r="Q533" s="229">
        <v>6.0000000000000002E-05</v>
      </c>
      <c r="R533" s="229">
        <f>Q533*H533</f>
        <v>9.240000000000001E-05</v>
      </c>
      <c r="S533" s="229">
        <v>0</v>
      </c>
      <c r="T533" s="230">
        <f>S533*H533</f>
        <v>0</v>
      </c>
      <c r="AR533" s="23" t="s">
        <v>338</v>
      </c>
      <c r="AT533" s="23" t="s">
        <v>235</v>
      </c>
      <c r="AU533" s="23" t="s">
        <v>82</v>
      </c>
      <c r="AY533" s="23" t="s">
        <v>143</v>
      </c>
      <c r="BE533" s="231">
        <f>IF(N533="základní",J533,0)</f>
        <v>0</v>
      </c>
      <c r="BF533" s="231">
        <f>IF(N533="snížená",J533,0)</f>
        <v>0</v>
      </c>
      <c r="BG533" s="231">
        <f>IF(N533="zákl. přenesená",J533,0)</f>
        <v>0</v>
      </c>
      <c r="BH533" s="231">
        <f>IF(N533="sníž. přenesená",J533,0)</f>
        <v>0</v>
      </c>
      <c r="BI533" s="231">
        <f>IF(N533="nulová",J533,0)</f>
        <v>0</v>
      </c>
      <c r="BJ533" s="23" t="s">
        <v>80</v>
      </c>
      <c r="BK533" s="231">
        <f>ROUND(I533*H533,2)</f>
        <v>0</v>
      </c>
      <c r="BL533" s="23" t="s">
        <v>239</v>
      </c>
      <c r="BM533" s="23" t="s">
        <v>664</v>
      </c>
    </row>
    <row r="534" s="11" customFormat="1">
      <c r="B534" s="235"/>
      <c r="C534" s="236"/>
      <c r="D534" s="232" t="s">
        <v>155</v>
      </c>
      <c r="E534" s="237" t="s">
        <v>21</v>
      </c>
      <c r="F534" s="238" t="s">
        <v>261</v>
      </c>
      <c r="G534" s="236"/>
      <c r="H534" s="237" t="s">
        <v>21</v>
      </c>
      <c r="I534" s="239"/>
      <c r="J534" s="236"/>
      <c r="K534" s="236"/>
      <c r="L534" s="240"/>
      <c r="M534" s="241"/>
      <c r="N534" s="242"/>
      <c r="O534" s="242"/>
      <c r="P534" s="242"/>
      <c r="Q534" s="242"/>
      <c r="R534" s="242"/>
      <c r="S534" s="242"/>
      <c r="T534" s="243"/>
      <c r="AT534" s="244" t="s">
        <v>155</v>
      </c>
      <c r="AU534" s="244" t="s">
        <v>82</v>
      </c>
      <c r="AV534" s="11" t="s">
        <v>80</v>
      </c>
      <c r="AW534" s="11" t="s">
        <v>35</v>
      </c>
      <c r="AX534" s="11" t="s">
        <v>72</v>
      </c>
      <c r="AY534" s="244" t="s">
        <v>143</v>
      </c>
    </row>
    <row r="535" s="12" customFormat="1">
      <c r="B535" s="245"/>
      <c r="C535" s="246"/>
      <c r="D535" s="232" t="s">
        <v>155</v>
      </c>
      <c r="E535" s="247" t="s">
        <v>21</v>
      </c>
      <c r="F535" s="248" t="s">
        <v>1026</v>
      </c>
      <c r="G535" s="246"/>
      <c r="H535" s="249">
        <v>1.3999999999999999</v>
      </c>
      <c r="I535" s="250"/>
      <c r="J535" s="246"/>
      <c r="K535" s="246"/>
      <c r="L535" s="251"/>
      <c r="M535" s="252"/>
      <c r="N535" s="253"/>
      <c r="O535" s="253"/>
      <c r="P535" s="253"/>
      <c r="Q535" s="253"/>
      <c r="R535" s="253"/>
      <c r="S535" s="253"/>
      <c r="T535" s="254"/>
      <c r="AT535" s="255" t="s">
        <v>155</v>
      </c>
      <c r="AU535" s="255" t="s">
        <v>82</v>
      </c>
      <c r="AV535" s="12" t="s">
        <v>82</v>
      </c>
      <c r="AW535" s="12" t="s">
        <v>35</v>
      </c>
      <c r="AX535" s="12" t="s">
        <v>80</v>
      </c>
      <c r="AY535" s="255" t="s">
        <v>143</v>
      </c>
    </row>
    <row r="536" s="12" customFormat="1">
      <c r="B536" s="245"/>
      <c r="C536" s="246"/>
      <c r="D536" s="232" t="s">
        <v>155</v>
      </c>
      <c r="E536" s="246"/>
      <c r="F536" s="248" t="s">
        <v>1027</v>
      </c>
      <c r="G536" s="246"/>
      <c r="H536" s="249">
        <v>1.54</v>
      </c>
      <c r="I536" s="250"/>
      <c r="J536" s="246"/>
      <c r="K536" s="246"/>
      <c r="L536" s="251"/>
      <c r="M536" s="252"/>
      <c r="N536" s="253"/>
      <c r="O536" s="253"/>
      <c r="P536" s="253"/>
      <c r="Q536" s="253"/>
      <c r="R536" s="253"/>
      <c r="S536" s="253"/>
      <c r="T536" s="254"/>
      <c r="AT536" s="255" t="s">
        <v>155</v>
      </c>
      <c r="AU536" s="255" t="s">
        <v>82</v>
      </c>
      <c r="AV536" s="12" t="s">
        <v>82</v>
      </c>
      <c r="AW536" s="12" t="s">
        <v>6</v>
      </c>
      <c r="AX536" s="12" t="s">
        <v>80</v>
      </c>
      <c r="AY536" s="255" t="s">
        <v>143</v>
      </c>
    </row>
    <row r="537" s="1" customFormat="1" ht="25.5" customHeight="1">
      <c r="B537" s="45"/>
      <c r="C537" s="220" t="s">
        <v>722</v>
      </c>
      <c r="D537" s="220" t="s">
        <v>146</v>
      </c>
      <c r="E537" s="221" t="s">
        <v>666</v>
      </c>
      <c r="F537" s="222" t="s">
        <v>667</v>
      </c>
      <c r="G537" s="223" t="s">
        <v>162</v>
      </c>
      <c r="H537" s="224">
        <v>5.3300000000000001</v>
      </c>
      <c r="I537" s="225"/>
      <c r="J537" s="226">
        <f>ROUND(I537*H537,2)</f>
        <v>0</v>
      </c>
      <c r="K537" s="222" t="s">
        <v>150</v>
      </c>
      <c r="L537" s="71"/>
      <c r="M537" s="227" t="s">
        <v>21</v>
      </c>
      <c r="N537" s="228" t="s">
        <v>43</v>
      </c>
      <c r="O537" s="46"/>
      <c r="P537" s="229">
        <f>O537*H537</f>
        <v>0</v>
      </c>
      <c r="Q537" s="229">
        <v>0.0071500000000000001</v>
      </c>
      <c r="R537" s="229">
        <f>Q537*H537</f>
        <v>0.038109500000000004</v>
      </c>
      <c r="S537" s="229">
        <v>0</v>
      </c>
      <c r="T537" s="230">
        <f>S537*H537</f>
        <v>0</v>
      </c>
      <c r="AR537" s="23" t="s">
        <v>239</v>
      </c>
      <c r="AT537" s="23" t="s">
        <v>146</v>
      </c>
      <c r="AU537" s="23" t="s">
        <v>82</v>
      </c>
      <c r="AY537" s="23" t="s">
        <v>143</v>
      </c>
      <c r="BE537" s="231">
        <f>IF(N537="základní",J537,0)</f>
        <v>0</v>
      </c>
      <c r="BF537" s="231">
        <f>IF(N537="snížená",J537,0)</f>
        <v>0</v>
      </c>
      <c r="BG537" s="231">
        <f>IF(N537="zákl. přenesená",J537,0)</f>
        <v>0</v>
      </c>
      <c r="BH537" s="231">
        <f>IF(N537="sníž. přenesená",J537,0)</f>
        <v>0</v>
      </c>
      <c r="BI537" s="231">
        <f>IF(N537="nulová",J537,0)</f>
        <v>0</v>
      </c>
      <c r="BJ537" s="23" t="s">
        <v>80</v>
      </c>
      <c r="BK537" s="231">
        <f>ROUND(I537*H537,2)</f>
        <v>0</v>
      </c>
      <c r="BL537" s="23" t="s">
        <v>239</v>
      </c>
      <c r="BM537" s="23" t="s">
        <v>668</v>
      </c>
    </row>
    <row r="538" s="1" customFormat="1">
      <c r="B538" s="45"/>
      <c r="C538" s="73"/>
      <c r="D538" s="232" t="s">
        <v>153</v>
      </c>
      <c r="E538" s="73"/>
      <c r="F538" s="233" t="s">
        <v>669</v>
      </c>
      <c r="G538" s="73"/>
      <c r="H538" s="73"/>
      <c r="I538" s="190"/>
      <c r="J538" s="73"/>
      <c r="K538" s="73"/>
      <c r="L538" s="71"/>
      <c r="M538" s="234"/>
      <c r="N538" s="46"/>
      <c r="O538" s="46"/>
      <c r="P538" s="46"/>
      <c r="Q538" s="46"/>
      <c r="R538" s="46"/>
      <c r="S538" s="46"/>
      <c r="T538" s="94"/>
      <c r="AT538" s="23" t="s">
        <v>153</v>
      </c>
      <c r="AU538" s="23" t="s">
        <v>82</v>
      </c>
    </row>
    <row r="539" s="11" customFormat="1">
      <c r="B539" s="235"/>
      <c r="C539" s="236"/>
      <c r="D539" s="232" t="s">
        <v>155</v>
      </c>
      <c r="E539" s="237" t="s">
        <v>21</v>
      </c>
      <c r="F539" s="238" t="s">
        <v>261</v>
      </c>
      <c r="G539" s="236"/>
      <c r="H539" s="237" t="s">
        <v>21</v>
      </c>
      <c r="I539" s="239"/>
      <c r="J539" s="236"/>
      <c r="K539" s="236"/>
      <c r="L539" s="240"/>
      <c r="M539" s="241"/>
      <c r="N539" s="242"/>
      <c r="O539" s="242"/>
      <c r="P539" s="242"/>
      <c r="Q539" s="242"/>
      <c r="R539" s="242"/>
      <c r="S539" s="242"/>
      <c r="T539" s="243"/>
      <c r="AT539" s="244" t="s">
        <v>155</v>
      </c>
      <c r="AU539" s="244" t="s">
        <v>82</v>
      </c>
      <c r="AV539" s="11" t="s">
        <v>80</v>
      </c>
      <c r="AW539" s="11" t="s">
        <v>35</v>
      </c>
      <c r="AX539" s="11" t="s">
        <v>72</v>
      </c>
      <c r="AY539" s="244" t="s">
        <v>143</v>
      </c>
    </row>
    <row r="540" s="12" customFormat="1">
      <c r="B540" s="245"/>
      <c r="C540" s="246"/>
      <c r="D540" s="232" t="s">
        <v>155</v>
      </c>
      <c r="E540" s="247" t="s">
        <v>21</v>
      </c>
      <c r="F540" s="248" t="s">
        <v>1021</v>
      </c>
      <c r="G540" s="246"/>
      <c r="H540" s="249">
        <v>5.3300000000000001</v>
      </c>
      <c r="I540" s="250"/>
      <c r="J540" s="246"/>
      <c r="K540" s="246"/>
      <c r="L540" s="251"/>
      <c r="M540" s="252"/>
      <c r="N540" s="253"/>
      <c r="O540" s="253"/>
      <c r="P540" s="253"/>
      <c r="Q540" s="253"/>
      <c r="R540" s="253"/>
      <c r="S540" s="253"/>
      <c r="T540" s="254"/>
      <c r="AT540" s="255" t="s">
        <v>155</v>
      </c>
      <c r="AU540" s="255" t="s">
        <v>82</v>
      </c>
      <c r="AV540" s="12" t="s">
        <v>82</v>
      </c>
      <c r="AW540" s="12" t="s">
        <v>35</v>
      </c>
      <c r="AX540" s="12" t="s">
        <v>80</v>
      </c>
      <c r="AY540" s="255" t="s">
        <v>143</v>
      </c>
    </row>
    <row r="541" s="1" customFormat="1" ht="25.5" customHeight="1">
      <c r="B541" s="45"/>
      <c r="C541" s="220" t="s">
        <v>726</v>
      </c>
      <c r="D541" s="220" t="s">
        <v>146</v>
      </c>
      <c r="E541" s="221" t="s">
        <v>671</v>
      </c>
      <c r="F541" s="222" t="s">
        <v>672</v>
      </c>
      <c r="G541" s="223" t="s">
        <v>162</v>
      </c>
      <c r="H541" s="224">
        <v>31.98</v>
      </c>
      <c r="I541" s="225"/>
      <c r="J541" s="226">
        <f>ROUND(I541*H541,2)</f>
        <v>0</v>
      </c>
      <c r="K541" s="222" t="s">
        <v>150</v>
      </c>
      <c r="L541" s="71"/>
      <c r="M541" s="227" t="s">
        <v>21</v>
      </c>
      <c r="N541" s="228" t="s">
        <v>43</v>
      </c>
      <c r="O541" s="46"/>
      <c r="P541" s="229">
        <f>O541*H541</f>
        <v>0</v>
      </c>
      <c r="Q541" s="229">
        <v>0.0017899999999999999</v>
      </c>
      <c r="R541" s="229">
        <f>Q541*H541</f>
        <v>0.057244199999999995</v>
      </c>
      <c r="S541" s="229">
        <v>0</v>
      </c>
      <c r="T541" s="230">
        <f>S541*H541</f>
        <v>0</v>
      </c>
      <c r="AR541" s="23" t="s">
        <v>239</v>
      </c>
      <c r="AT541" s="23" t="s">
        <v>146</v>
      </c>
      <c r="AU541" s="23" t="s">
        <v>82</v>
      </c>
      <c r="AY541" s="23" t="s">
        <v>143</v>
      </c>
      <c r="BE541" s="231">
        <f>IF(N541="základní",J541,0)</f>
        <v>0</v>
      </c>
      <c r="BF541" s="231">
        <f>IF(N541="snížená",J541,0)</f>
        <v>0</v>
      </c>
      <c r="BG541" s="231">
        <f>IF(N541="zákl. přenesená",J541,0)</f>
        <v>0</v>
      </c>
      <c r="BH541" s="231">
        <f>IF(N541="sníž. přenesená",J541,0)</f>
        <v>0</v>
      </c>
      <c r="BI541" s="231">
        <f>IF(N541="nulová",J541,0)</f>
        <v>0</v>
      </c>
      <c r="BJ541" s="23" t="s">
        <v>80</v>
      </c>
      <c r="BK541" s="231">
        <f>ROUND(I541*H541,2)</f>
        <v>0</v>
      </c>
      <c r="BL541" s="23" t="s">
        <v>239</v>
      </c>
      <c r="BM541" s="23" t="s">
        <v>673</v>
      </c>
    </row>
    <row r="542" s="1" customFormat="1">
      <c r="B542" s="45"/>
      <c r="C542" s="73"/>
      <c r="D542" s="232" t="s">
        <v>153</v>
      </c>
      <c r="E542" s="73"/>
      <c r="F542" s="233" t="s">
        <v>669</v>
      </c>
      <c r="G542" s="73"/>
      <c r="H542" s="73"/>
      <c r="I542" s="190"/>
      <c r="J542" s="73"/>
      <c r="K542" s="73"/>
      <c r="L542" s="71"/>
      <c r="M542" s="234"/>
      <c r="N542" s="46"/>
      <c r="O542" s="46"/>
      <c r="P542" s="46"/>
      <c r="Q542" s="46"/>
      <c r="R542" s="46"/>
      <c r="S542" s="46"/>
      <c r="T542" s="94"/>
      <c r="AT542" s="23" t="s">
        <v>153</v>
      </c>
      <c r="AU542" s="23" t="s">
        <v>82</v>
      </c>
    </row>
    <row r="543" s="11" customFormat="1">
      <c r="B543" s="235"/>
      <c r="C543" s="236"/>
      <c r="D543" s="232" t="s">
        <v>155</v>
      </c>
      <c r="E543" s="237" t="s">
        <v>21</v>
      </c>
      <c r="F543" s="238" t="s">
        <v>261</v>
      </c>
      <c r="G543" s="236"/>
      <c r="H543" s="237" t="s">
        <v>21</v>
      </c>
      <c r="I543" s="239"/>
      <c r="J543" s="236"/>
      <c r="K543" s="236"/>
      <c r="L543" s="240"/>
      <c r="M543" s="241"/>
      <c r="N543" s="242"/>
      <c r="O543" s="242"/>
      <c r="P543" s="242"/>
      <c r="Q543" s="242"/>
      <c r="R543" s="242"/>
      <c r="S543" s="242"/>
      <c r="T543" s="243"/>
      <c r="AT543" s="244" t="s">
        <v>155</v>
      </c>
      <c r="AU543" s="244" t="s">
        <v>82</v>
      </c>
      <c r="AV543" s="11" t="s">
        <v>80</v>
      </c>
      <c r="AW543" s="11" t="s">
        <v>35</v>
      </c>
      <c r="AX543" s="11" t="s">
        <v>72</v>
      </c>
      <c r="AY543" s="244" t="s">
        <v>143</v>
      </c>
    </row>
    <row r="544" s="12" customFormat="1">
      <c r="B544" s="245"/>
      <c r="C544" s="246"/>
      <c r="D544" s="232" t="s">
        <v>155</v>
      </c>
      <c r="E544" s="247" t="s">
        <v>21</v>
      </c>
      <c r="F544" s="248" t="s">
        <v>1021</v>
      </c>
      <c r="G544" s="246"/>
      <c r="H544" s="249">
        <v>5.3300000000000001</v>
      </c>
      <c r="I544" s="250"/>
      <c r="J544" s="246"/>
      <c r="K544" s="246"/>
      <c r="L544" s="251"/>
      <c r="M544" s="252"/>
      <c r="N544" s="253"/>
      <c r="O544" s="253"/>
      <c r="P544" s="253"/>
      <c r="Q544" s="253"/>
      <c r="R544" s="253"/>
      <c r="S544" s="253"/>
      <c r="T544" s="254"/>
      <c r="AT544" s="255" t="s">
        <v>155</v>
      </c>
      <c r="AU544" s="255" t="s">
        <v>82</v>
      </c>
      <c r="AV544" s="12" t="s">
        <v>82</v>
      </c>
      <c r="AW544" s="12" t="s">
        <v>35</v>
      </c>
      <c r="AX544" s="12" t="s">
        <v>80</v>
      </c>
      <c r="AY544" s="255" t="s">
        <v>143</v>
      </c>
    </row>
    <row r="545" s="12" customFormat="1">
      <c r="B545" s="245"/>
      <c r="C545" s="246"/>
      <c r="D545" s="232" t="s">
        <v>155</v>
      </c>
      <c r="E545" s="246"/>
      <c r="F545" s="248" t="s">
        <v>1028</v>
      </c>
      <c r="G545" s="246"/>
      <c r="H545" s="249">
        <v>31.98</v>
      </c>
      <c r="I545" s="250"/>
      <c r="J545" s="246"/>
      <c r="K545" s="246"/>
      <c r="L545" s="251"/>
      <c r="M545" s="252"/>
      <c r="N545" s="253"/>
      <c r="O545" s="253"/>
      <c r="P545" s="253"/>
      <c r="Q545" s="253"/>
      <c r="R545" s="253"/>
      <c r="S545" s="253"/>
      <c r="T545" s="254"/>
      <c r="AT545" s="255" t="s">
        <v>155</v>
      </c>
      <c r="AU545" s="255" t="s">
        <v>82</v>
      </c>
      <c r="AV545" s="12" t="s">
        <v>82</v>
      </c>
      <c r="AW545" s="12" t="s">
        <v>6</v>
      </c>
      <c r="AX545" s="12" t="s">
        <v>80</v>
      </c>
      <c r="AY545" s="255" t="s">
        <v>143</v>
      </c>
    </row>
    <row r="546" s="1" customFormat="1" ht="38.25" customHeight="1">
      <c r="B546" s="45"/>
      <c r="C546" s="220" t="s">
        <v>730</v>
      </c>
      <c r="D546" s="220" t="s">
        <v>146</v>
      </c>
      <c r="E546" s="221" t="s">
        <v>676</v>
      </c>
      <c r="F546" s="222" t="s">
        <v>677</v>
      </c>
      <c r="G546" s="223" t="s">
        <v>370</v>
      </c>
      <c r="H546" s="224">
        <v>0.22500000000000001</v>
      </c>
      <c r="I546" s="225"/>
      <c r="J546" s="226">
        <f>ROUND(I546*H546,2)</f>
        <v>0</v>
      </c>
      <c r="K546" s="222" t="s">
        <v>150</v>
      </c>
      <c r="L546" s="71"/>
      <c r="M546" s="227" t="s">
        <v>21</v>
      </c>
      <c r="N546" s="228" t="s">
        <v>43</v>
      </c>
      <c r="O546" s="46"/>
      <c r="P546" s="229">
        <f>O546*H546</f>
        <v>0</v>
      </c>
      <c r="Q546" s="229">
        <v>0</v>
      </c>
      <c r="R546" s="229">
        <f>Q546*H546</f>
        <v>0</v>
      </c>
      <c r="S546" s="229">
        <v>0</v>
      </c>
      <c r="T546" s="230">
        <f>S546*H546</f>
        <v>0</v>
      </c>
      <c r="AR546" s="23" t="s">
        <v>239</v>
      </c>
      <c r="AT546" s="23" t="s">
        <v>146</v>
      </c>
      <c r="AU546" s="23" t="s">
        <v>82</v>
      </c>
      <c r="AY546" s="23" t="s">
        <v>143</v>
      </c>
      <c r="BE546" s="231">
        <f>IF(N546="základní",J546,0)</f>
        <v>0</v>
      </c>
      <c r="BF546" s="231">
        <f>IF(N546="snížená",J546,0)</f>
        <v>0</v>
      </c>
      <c r="BG546" s="231">
        <f>IF(N546="zákl. přenesená",J546,0)</f>
        <v>0</v>
      </c>
      <c r="BH546" s="231">
        <f>IF(N546="sníž. přenesená",J546,0)</f>
        <v>0</v>
      </c>
      <c r="BI546" s="231">
        <f>IF(N546="nulová",J546,0)</f>
        <v>0</v>
      </c>
      <c r="BJ546" s="23" t="s">
        <v>80</v>
      </c>
      <c r="BK546" s="231">
        <f>ROUND(I546*H546,2)</f>
        <v>0</v>
      </c>
      <c r="BL546" s="23" t="s">
        <v>239</v>
      </c>
      <c r="BM546" s="23" t="s">
        <v>678</v>
      </c>
    </row>
    <row r="547" s="1" customFormat="1">
      <c r="B547" s="45"/>
      <c r="C547" s="73"/>
      <c r="D547" s="232" t="s">
        <v>153</v>
      </c>
      <c r="E547" s="73"/>
      <c r="F547" s="233" t="s">
        <v>679</v>
      </c>
      <c r="G547" s="73"/>
      <c r="H547" s="73"/>
      <c r="I547" s="190"/>
      <c r="J547" s="73"/>
      <c r="K547" s="73"/>
      <c r="L547" s="71"/>
      <c r="M547" s="234"/>
      <c r="N547" s="46"/>
      <c r="O547" s="46"/>
      <c r="P547" s="46"/>
      <c r="Q547" s="46"/>
      <c r="R547" s="46"/>
      <c r="S547" s="46"/>
      <c r="T547" s="94"/>
      <c r="AT547" s="23" t="s">
        <v>153</v>
      </c>
      <c r="AU547" s="23" t="s">
        <v>82</v>
      </c>
    </row>
    <row r="548" s="1" customFormat="1" ht="38.25" customHeight="1">
      <c r="B548" s="45"/>
      <c r="C548" s="220" t="s">
        <v>734</v>
      </c>
      <c r="D548" s="220" t="s">
        <v>146</v>
      </c>
      <c r="E548" s="221" t="s">
        <v>681</v>
      </c>
      <c r="F548" s="222" t="s">
        <v>682</v>
      </c>
      <c r="G548" s="223" t="s">
        <v>370</v>
      </c>
      <c r="H548" s="224">
        <v>0.22500000000000001</v>
      </c>
      <c r="I548" s="225"/>
      <c r="J548" s="226">
        <f>ROUND(I548*H548,2)</f>
        <v>0</v>
      </c>
      <c r="K548" s="222" t="s">
        <v>150</v>
      </c>
      <c r="L548" s="71"/>
      <c r="M548" s="227" t="s">
        <v>21</v>
      </c>
      <c r="N548" s="228" t="s">
        <v>43</v>
      </c>
      <c r="O548" s="46"/>
      <c r="P548" s="229">
        <f>O548*H548</f>
        <v>0</v>
      </c>
      <c r="Q548" s="229">
        <v>0</v>
      </c>
      <c r="R548" s="229">
        <f>Q548*H548</f>
        <v>0</v>
      </c>
      <c r="S548" s="229">
        <v>0</v>
      </c>
      <c r="T548" s="230">
        <f>S548*H548</f>
        <v>0</v>
      </c>
      <c r="AR548" s="23" t="s">
        <v>239</v>
      </c>
      <c r="AT548" s="23" t="s">
        <v>146</v>
      </c>
      <c r="AU548" s="23" t="s">
        <v>82</v>
      </c>
      <c r="AY548" s="23" t="s">
        <v>143</v>
      </c>
      <c r="BE548" s="231">
        <f>IF(N548="základní",J548,0)</f>
        <v>0</v>
      </c>
      <c r="BF548" s="231">
        <f>IF(N548="snížená",J548,0)</f>
        <v>0</v>
      </c>
      <c r="BG548" s="231">
        <f>IF(N548="zákl. přenesená",J548,0)</f>
        <v>0</v>
      </c>
      <c r="BH548" s="231">
        <f>IF(N548="sníž. přenesená",J548,0)</f>
        <v>0</v>
      </c>
      <c r="BI548" s="231">
        <f>IF(N548="nulová",J548,0)</f>
        <v>0</v>
      </c>
      <c r="BJ548" s="23" t="s">
        <v>80</v>
      </c>
      <c r="BK548" s="231">
        <f>ROUND(I548*H548,2)</f>
        <v>0</v>
      </c>
      <c r="BL548" s="23" t="s">
        <v>239</v>
      </c>
      <c r="BM548" s="23" t="s">
        <v>683</v>
      </c>
    </row>
    <row r="549" s="1" customFormat="1">
      <c r="B549" s="45"/>
      <c r="C549" s="73"/>
      <c r="D549" s="232" t="s">
        <v>153</v>
      </c>
      <c r="E549" s="73"/>
      <c r="F549" s="233" t="s">
        <v>679</v>
      </c>
      <c r="G549" s="73"/>
      <c r="H549" s="73"/>
      <c r="I549" s="190"/>
      <c r="J549" s="73"/>
      <c r="K549" s="73"/>
      <c r="L549" s="71"/>
      <c r="M549" s="234"/>
      <c r="N549" s="46"/>
      <c r="O549" s="46"/>
      <c r="P549" s="46"/>
      <c r="Q549" s="46"/>
      <c r="R549" s="46"/>
      <c r="S549" s="46"/>
      <c r="T549" s="94"/>
      <c r="AT549" s="23" t="s">
        <v>153</v>
      </c>
      <c r="AU549" s="23" t="s">
        <v>82</v>
      </c>
    </row>
    <row r="550" s="1" customFormat="1" ht="38.25" customHeight="1">
      <c r="B550" s="45"/>
      <c r="C550" s="220" t="s">
        <v>741</v>
      </c>
      <c r="D550" s="220" t="s">
        <v>146</v>
      </c>
      <c r="E550" s="221" t="s">
        <v>685</v>
      </c>
      <c r="F550" s="222" t="s">
        <v>686</v>
      </c>
      <c r="G550" s="223" t="s">
        <v>370</v>
      </c>
      <c r="H550" s="224">
        <v>4.2750000000000004</v>
      </c>
      <c r="I550" s="225"/>
      <c r="J550" s="226">
        <f>ROUND(I550*H550,2)</f>
        <v>0</v>
      </c>
      <c r="K550" s="222" t="s">
        <v>150</v>
      </c>
      <c r="L550" s="71"/>
      <c r="M550" s="227" t="s">
        <v>21</v>
      </c>
      <c r="N550" s="228" t="s">
        <v>43</v>
      </c>
      <c r="O550" s="46"/>
      <c r="P550" s="229">
        <f>O550*H550</f>
        <v>0</v>
      </c>
      <c r="Q550" s="229">
        <v>0</v>
      </c>
      <c r="R550" s="229">
        <f>Q550*H550</f>
        <v>0</v>
      </c>
      <c r="S550" s="229">
        <v>0</v>
      </c>
      <c r="T550" s="230">
        <f>S550*H550</f>
        <v>0</v>
      </c>
      <c r="AR550" s="23" t="s">
        <v>239</v>
      </c>
      <c r="AT550" s="23" t="s">
        <v>146</v>
      </c>
      <c r="AU550" s="23" t="s">
        <v>82</v>
      </c>
      <c r="AY550" s="23" t="s">
        <v>143</v>
      </c>
      <c r="BE550" s="231">
        <f>IF(N550="základní",J550,0)</f>
        <v>0</v>
      </c>
      <c r="BF550" s="231">
        <f>IF(N550="snížená",J550,0)</f>
        <v>0</v>
      </c>
      <c r="BG550" s="231">
        <f>IF(N550="zákl. přenesená",J550,0)</f>
        <v>0</v>
      </c>
      <c r="BH550" s="231">
        <f>IF(N550="sníž. přenesená",J550,0)</f>
        <v>0</v>
      </c>
      <c r="BI550" s="231">
        <f>IF(N550="nulová",J550,0)</f>
        <v>0</v>
      </c>
      <c r="BJ550" s="23" t="s">
        <v>80</v>
      </c>
      <c r="BK550" s="231">
        <f>ROUND(I550*H550,2)</f>
        <v>0</v>
      </c>
      <c r="BL550" s="23" t="s">
        <v>239</v>
      </c>
      <c r="BM550" s="23" t="s">
        <v>687</v>
      </c>
    </row>
    <row r="551" s="1" customFormat="1">
      <c r="B551" s="45"/>
      <c r="C551" s="73"/>
      <c r="D551" s="232" t="s">
        <v>153</v>
      </c>
      <c r="E551" s="73"/>
      <c r="F551" s="233" t="s">
        <v>679</v>
      </c>
      <c r="G551" s="73"/>
      <c r="H551" s="73"/>
      <c r="I551" s="190"/>
      <c r="J551" s="73"/>
      <c r="K551" s="73"/>
      <c r="L551" s="71"/>
      <c r="M551" s="234"/>
      <c r="N551" s="46"/>
      <c r="O551" s="46"/>
      <c r="P551" s="46"/>
      <c r="Q551" s="46"/>
      <c r="R551" s="46"/>
      <c r="S551" s="46"/>
      <c r="T551" s="94"/>
      <c r="AT551" s="23" t="s">
        <v>153</v>
      </c>
      <c r="AU551" s="23" t="s">
        <v>82</v>
      </c>
    </row>
    <row r="552" s="12" customFormat="1">
      <c r="B552" s="245"/>
      <c r="C552" s="246"/>
      <c r="D552" s="232" t="s">
        <v>155</v>
      </c>
      <c r="E552" s="246"/>
      <c r="F552" s="248" t="s">
        <v>1029</v>
      </c>
      <c r="G552" s="246"/>
      <c r="H552" s="249">
        <v>4.2750000000000004</v>
      </c>
      <c r="I552" s="250"/>
      <c r="J552" s="246"/>
      <c r="K552" s="246"/>
      <c r="L552" s="251"/>
      <c r="M552" s="252"/>
      <c r="N552" s="253"/>
      <c r="O552" s="253"/>
      <c r="P552" s="253"/>
      <c r="Q552" s="253"/>
      <c r="R552" s="253"/>
      <c r="S552" s="253"/>
      <c r="T552" s="254"/>
      <c r="AT552" s="255" t="s">
        <v>155</v>
      </c>
      <c r="AU552" s="255" t="s">
        <v>82</v>
      </c>
      <c r="AV552" s="12" t="s">
        <v>82</v>
      </c>
      <c r="AW552" s="12" t="s">
        <v>6</v>
      </c>
      <c r="AX552" s="12" t="s">
        <v>80</v>
      </c>
      <c r="AY552" s="255" t="s">
        <v>143</v>
      </c>
    </row>
    <row r="553" s="10" customFormat="1" ht="29.88" customHeight="1">
      <c r="B553" s="204"/>
      <c r="C553" s="205"/>
      <c r="D553" s="206" t="s">
        <v>71</v>
      </c>
      <c r="E553" s="218" t="s">
        <v>1030</v>
      </c>
      <c r="F553" s="218" t="s">
        <v>1031</v>
      </c>
      <c r="G553" s="205"/>
      <c r="H553" s="205"/>
      <c r="I553" s="208"/>
      <c r="J553" s="219">
        <f>BK553</f>
        <v>0</v>
      </c>
      <c r="K553" s="205"/>
      <c r="L553" s="210"/>
      <c r="M553" s="211"/>
      <c r="N553" s="212"/>
      <c r="O553" s="212"/>
      <c r="P553" s="213">
        <f>SUM(P554:P559)</f>
        <v>0</v>
      </c>
      <c r="Q553" s="212"/>
      <c r="R553" s="213">
        <f>SUM(R554:R559)</f>
        <v>0</v>
      </c>
      <c r="S553" s="212"/>
      <c r="T553" s="214">
        <f>SUM(T554:T559)</f>
        <v>0.19599</v>
      </c>
      <c r="AR553" s="215" t="s">
        <v>82</v>
      </c>
      <c r="AT553" s="216" t="s">
        <v>71</v>
      </c>
      <c r="AU553" s="216" t="s">
        <v>80</v>
      </c>
      <c r="AY553" s="215" t="s">
        <v>143</v>
      </c>
      <c r="BK553" s="217">
        <f>SUM(BK554:BK559)</f>
        <v>0</v>
      </c>
    </row>
    <row r="554" s="1" customFormat="1" ht="25.5" customHeight="1">
      <c r="B554" s="45"/>
      <c r="C554" s="220" t="s">
        <v>749</v>
      </c>
      <c r="D554" s="220" t="s">
        <v>146</v>
      </c>
      <c r="E554" s="221" t="s">
        <v>1032</v>
      </c>
      <c r="F554" s="222" t="s">
        <v>1033</v>
      </c>
      <c r="G554" s="223" t="s">
        <v>162</v>
      </c>
      <c r="H554" s="224">
        <v>65.329999999999998</v>
      </c>
      <c r="I554" s="225"/>
      <c r="J554" s="226">
        <f>ROUND(I554*H554,2)</f>
        <v>0</v>
      </c>
      <c r="K554" s="222" t="s">
        <v>150</v>
      </c>
      <c r="L554" s="71"/>
      <c r="M554" s="227" t="s">
        <v>21</v>
      </c>
      <c r="N554" s="228" t="s">
        <v>43</v>
      </c>
      <c r="O554" s="46"/>
      <c r="P554" s="229">
        <f>O554*H554</f>
        <v>0</v>
      </c>
      <c r="Q554" s="229">
        <v>0</v>
      </c>
      <c r="R554" s="229">
        <f>Q554*H554</f>
        <v>0</v>
      </c>
      <c r="S554" s="229">
        <v>0.0030000000000000001</v>
      </c>
      <c r="T554" s="230">
        <f>S554*H554</f>
        <v>0.19599</v>
      </c>
      <c r="AR554" s="23" t="s">
        <v>239</v>
      </c>
      <c r="AT554" s="23" t="s">
        <v>146</v>
      </c>
      <c r="AU554" s="23" t="s">
        <v>82</v>
      </c>
      <c r="AY554" s="23" t="s">
        <v>143</v>
      </c>
      <c r="BE554" s="231">
        <f>IF(N554="základní",J554,0)</f>
        <v>0</v>
      </c>
      <c r="BF554" s="231">
        <f>IF(N554="snížená",J554,0)</f>
        <v>0</v>
      </c>
      <c r="BG554" s="231">
        <f>IF(N554="zákl. přenesená",J554,0)</f>
        <v>0</v>
      </c>
      <c r="BH554" s="231">
        <f>IF(N554="sníž. přenesená",J554,0)</f>
        <v>0</v>
      </c>
      <c r="BI554" s="231">
        <f>IF(N554="nulová",J554,0)</f>
        <v>0</v>
      </c>
      <c r="BJ554" s="23" t="s">
        <v>80</v>
      </c>
      <c r="BK554" s="231">
        <f>ROUND(I554*H554,2)</f>
        <v>0</v>
      </c>
      <c r="BL554" s="23" t="s">
        <v>239</v>
      </c>
      <c r="BM554" s="23" t="s">
        <v>1034</v>
      </c>
    </row>
    <row r="555" s="11" customFormat="1">
      <c r="B555" s="235"/>
      <c r="C555" s="236"/>
      <c r="D555" s="232" t="s">
        <v>155</v>
      </c>
      <c r="E555" s="237" t="s">
        <v>21</v>
      </c>
      <c r="F555" s="238" t="s">
        <v>1035</v>
      </c>
      <c r="G555" s="236"/>
      <c r="H555" s="237" t="s">
        <v>21</v>
      </c>
      <c r="I555" s="239"/>
      <c r="J555" s="236"/>
      <c r="K555" s="236"/>
      <c r="L555" s="240"/>
      <c r="M555" s="241"/>
      <c r="N555" s="242"/>
      <c r="O555" s="242"/>
      <c r="P555" s="242"/>
      <c r="Q555" s="242"/>
      <c r="R555" s="242"/>
      <c r="S555" s="242"/>
      <c r="T555" s="243"/>
      <c r="AT555" s="244" t="s">
        <v>155</v>
      </c>
      <c r="AU555" s="244" t="s">
        <v>82</v>
      </c>
      <c r="AV555" s="11" t="s">
        <v>80</v>
      </c>
      <c r="AW555" s="11" t="s">
        <v>35</v>
      </c>
      <c r="AX555" s="11" t="s">
        <v>72</v>
      </c>
      <c r="AY555" s="244" t="s">
        <v>143</v>
      </c>
    </row>
    <row r="556" s="12" customFormat="1">
      <c r="B556" s="245"/>
      <c r="C556" s="246"/>
      <c r="D556" s="232" t="s">
        <v>155</v>
      </c>
      <c r="E556" s="247" t="s">
        <v>21</v>
      </c>
      <c r="F556" s="248" t="s">
        <v>1036</v>
      </c>
      <c r="G556" s="246"/>
      <c r="H556" s="249">
        <v>65.329999999999998</v>
      </c>
      <c r="I556" s="250"/>
      <c r="J556" s="246"/>
      <c r="K556" s="246"/>
      <c r="L556" s="251"/>
      <c r="M556" s="252"/>
      <c r="N556" s="253"/>
      <c r="O556" s="253"/>
      <c r="P556" s="253"/>
      <c r="Q556" s="253"/>
      <c r="R556" s="253"/>
      <c r="S556" s="253"/>
      <c r="T556" s="254"/>
      <c r="AT556" s="255" t="s">
        <v>155</v>
      </c>
      <c r="AU556" s="255" t="s">
        <v>82</v>
      </c>
      <c r="AV556" s="12" t="s">
        <v>82</v>
      </c>
      <c r="AW556" s="12" t="s">
        <v>35</v>
      </c>
      <c r="AX556" s="12" t="s">
        <v>80</v>
      </c>
      <c r="AY556" s="255" t="s">
        <v>143</v>
      </c>
    </row>
    <row r="557" s="1" customFormat="1" ht="16.5" customHeight="1">
      <c r="B557" s="45"/>
      <c r="C557" s="220" t="s">
        <v>758</v>
      </c>
      <c r="D557" s="220" t="s">
        <v>146</v>
      </c>
      <c r="E557" s="221" t="s">
        <v>1037</v>
      </c>
      <c r="F557" s="222" t="s">
        <v>1038</v>
      </c>
      <c r="G557" s="223" t="s">
        <v>162</v>
      </c>
      <c r="H557" s="224">
        <v>65.329999999999998</v>
      </c>
      <c r="I557" s="225"/>
      <c r="J557" s="226">
        <f>ROUND(I557*H557,2)</f>
        <v>0</v>
      </c>
      <c r="K557" s="222" t="s">
        <v>150</v>
      </c>
      <c r="L557" s="71"/>
      <c r="M557" s="227" t="s">
        <v>21</v>
      </c>
      <c r="N557" s="228" t="s">
        <v>43</v>
      </c>
      <c r="O557" s="46"/>
      <c r="P557" s="229">
        <f>O557*H557</f>
        <v>0</v>
      </c>
      <c r="Q557" s="229">
        <v>0</v>
      </c>
      <c r="R557" s="229">
        <f>Q557*H557</f>
        <v>0</v>
      </c>
      <c r="S557" s="229">
        <v>0</v>
      </c>
      <c r="T557" s="230">
        <f>S557*H557</f>
        <v>0</v>
      </c>
      <c r="AR557" s="23" t="s">
        <v>239</v>
      </c>
      <c r="AT557" s="23" t="s">
        <v>146</v>
      </c>
      <c r="AU557" s="23" t="s">
        <v>82</v>
      </c>
      <c r="AY557" s="23" t="s">
        <v>143</v>
      </c>
      <c r="BE557" s="231">
        <f>IF(N557="základní",J557,0)</f>
        <v>0</v>
      </c>
      <c r="BF557" s="231">
        <f>IF(N557="snížená",J557,0)</f>
        <v>0</v>
      </c>
      <c r="BG557" s="231">
        <f>IF(N557="zákl. přenesená",J557,0)</f>
        <v>0</v>
      </c>
      <c r="BH557" s="231">
        <f>IF(N557="sníž. přenesená",J557,0)</f>
        <v>0</v>
      </c>
      <c r="BI557" s="231">
        <f>IF(N557="nulová",J557,0)</f>
        <v>0</v>
      </c>
      <c r="BJ557" s="23" t="s">
        <v>80</v>
      </c>
      <c r="BK557" s="231">
        <f>ROUND(I557*H557,2)</f>
        <v>0</v>
      </c>
      <c r="BL557" s="23" t="s">
        <v>239</v>
      </c>
      <c r="BM557" s="23" t="s">
        <v>1039</v>
      </c>
    </row>
    <row r="558" s="11" customFormat="1">
      <c r="B558" s="235"/>
      <c r="C558" s="236"/>
      <c r="D558" s="232" t="s">
        <v>155</v>
      </c>
      <c r="E558" s="237" t="s">
        <v>21</v>
      </c>
      <c r="F558" s="238" t="s">
        <v>1035</v>
      </c>
      <c r="G558" s="236"/>
      <c r="H558" s="237" t="s">
        <v>21</v>
      </c>
      <c r="I558" s="239"/>
      <c r="J558" s="236"/>
      <c r="K558" s="236"/>
      <c r="L558" s="240"/>
      <c r="M558" s="241"/>
      <c r="N558" s="242"/>
      <c r="O558" s="242"/>
      <c r="P558" s="242"/>
      <c r="Q558" s="242"/>
      <c r="R558" s="242"/>
      <c r="S558" s="242"/>
      <c r="T558" s="243"/>
      <c r="AT558" s="244" t="s">
        <v>155</v>
      </c>
      <c r="AU558" s="244" t="s">
        <v>82</v>
      </c>
      <c r="AV558" s="11" t="s">
        <v>80</v>
      </c>
      <c r="AW558" s="11" t="s">
        <v>35</v>
      </c>
      <c r="AX558" s="11" t="s">
        <v>72</v>
      </c>
      <c r="AY558" s="244" t="s">
        <v>143</v>
      </c>
    </row>
    <row r="559" s="12" customFormat="1">
      <c r="B559" s="245"/>
      <c r="C559" s="246"/>
      <c r="D559" s="232" t="s">
        <v>155</v>
      </c>
      <c r="E559" s="247" t="s">
        <v>21</v>
      </c>
      <c r="F559" s="248" t="s">
        <v>1036</v>
      </c>
      <c r="G559" s="246"/>
      <c r="H559" s="249">
        <v>65.329999999999998</v>
      </c>
      <c r="I559" s="250"/>
      <c r="J559" s="246"/>
      <c r="K559" s="246"/>
      <c r="L559" s="251"/>
      <c r="M559" s="252"/>
      <c r="N559" s="253"/>
      <c r="O559" s="253"/>
      <c r="P559" s="253"/>
      <c r="Q559" s="253"/>
      <c r="R559" s="253"/>
      <c r="S559" s="253"/>
      <c r="T559" s="254"/>
      <c r="AT559" s="255" t="s">
        <v>155</v>
      </c>
      <c r="AU559" s="255" t="s">
        <v>82</v>
      </c>
      <c r="AV559" s="12" t="s">
        <v>82</v>
      </c>
      <c r="AW559" s="12" t="s">
        <v>35</v>
      </c>
      <c r="AX559" s="12" t="s">
        <v>80</v>
      </c>
      <c r="AY559" s="255" t="s">
        <v>143</v>
      </c>
    </row>
    <row r="560" s="10" customFormat="1" ht="29.88" customHeight="1">
      <c r="B560" s="204"/>
      <c r="C560" s="205"/>
      <c r="D560" s="206" t="s">
        <v>71</v>
      </c>
      <c r="E560" s="218" t="s">
        <v>689</v>
      </c>
      <c r="F560" s="218" t="s">
        <v>690</v>
      </c>
      <c r="G560" s="205"/>
      <c r="H560" s="205"/>
      <c r="I560" s="208"/>
      <c r="J560" s="219">
        <f>BK560</f>
        <v>0</v>
      </c>
      <c r="K560" s="205"/>
      <c r="L560" s="210"/>
      <c r="M560" s="211"/>
      <c r="N560" s="212"/>
      <c r="O560" s="212"/>
      <c r="P560" s="213">
        <f>SUM(P561:P604)</f>
        <v>0</v>
      </c>
      <c r="Q560" s="212"/>
      <c r="R560" s="213">
        <f>SUM(R561:R604)</f>
        <v>0.38026669999999996</v>
      </c>
      <c r="S560" s="212"/>
      <c r="T560" s="214">
        <f>SUM(T561:T604)</f>
        <v>1.4894940000000001</v>
      </c>
      <c r="AR560" s="215" t="s">
        <v>82</v>
      </c>
      <c r="AT560" s="216" t="s">
        <v>71</v>
      </c>
      <c r="AU560" s="216" t="s">
        <v>80</v>
      </c>
      <c r="AY560" s="215" t="s">
        <v>143</v>
      </c>
      <c r="BK560" s="217">
        <f>SUM(BK561:BK604)</f>
        <v>0</v>
      </c>
    </row>
    <row r="561" s="1" customFormat="1" ht="16.5" customHeight="1">
      <c r="B561" s="45"/>
      <c r="C561" s="220" t="s">
        <v>765</v>
      </c>
      <c r="D561" s="220" t="s">
        <v>146</v>
      </c>
      <c r="E561" s="221" t="s">
        <v>692</v>
      </c>
      <c r="F561" s="222" t="s">
        <v>693</v>
      </c>
      <c r="G561" s="223" t="s">
        <v>162</v>
      </c>
      <c r="H561" s="224">
        <v>18.276</v>
      </c>
      <c r="I561" s="225"/>
      <c r="J561" s="226">
        <f>ROUND(I561*H561,2)</f>
        <v>0</v>
      </c>
      <c r="K561" s="222" t="s">
        <v>150</v>
      </c>
      <c r="L561" s="71"/>
      <c r="M561" s="227" t="s">
        <v>21</v>
      </c>
      <c r="N561" s="228" t="s">
        <v>43</v>
      </c>
      <c r="O561" s="46"/>
      <c r="P561" s="229">
        <f>O561*H561</f>
        <v>0</v>
      </c>
      <c r="Q561" s="229">
        <v>0</v>
      </c>
      <c r="R561" s="229">
        <f>Q561*H561</f>
        <v>0</v>
      </c>
      <c r="S561" s="229">
        <v>0.081500000000000003</v>
      </c>
      <c r="T561" s="230">
        <f>S561*H561</f>
        <v>1.4894940000000001</v>
      </c>
      <c r="AR561" s="23" t="s">
        <v>239</v>
      </c>
      <c r="AT561" s="23" t="s">
        <v>146</v>
      </c>
      <c r="AU561" s="23" t="s">
        <v>82</v>
      </c>
      <c r="AY561" s="23" t="s">
        <v>143</v>
      </c>
      <c r="BE561" s="231">
        <f>IF(N561="základní",J561,0)</f>
        <v>0</v>
      </c>
      <c r="BF561" s="231">
        <f>IF(N561="snížená",J561,0)</f>
        <v>0</v>
      </c>
      <c r="BG561" s="231">
        <f>IF(N561="zákl. přenesená",J561,0)</f>
        <v>0</v>
      </c>
      <c r="BH561" s="231">
        <f>IF(N561="sníž. přenesená",J561,0)</f>
        <v>0</v>
      </c>
      <c r="BI561" s="231">
        <f>IF(N561="nulová",J561,0)</f>
        <v>0</v>
      </c>
      <c r="BJ561" s="23" t="s">
        <v>80</v>
      </c>
      <c r="BK561" s="231">
        <f>ROUND(I561*H561,2)</f>
        <v>0</v>
      </c>
      <c r="BL561" s="23" t="s">
        <v>239</v>
      </c>
      <c r="BM561" s="23" t="s">
        <v>694</v>
      </c>
    </row>
    <row r="562" s="11" customFormat="1">
      <c r="B562" s="235"/>
      <c r="C562" s="236"/>
      <c r="D562" s="232" t="s">
        <v>155</v>
      </c>
      <c r="E562" s="237" t="s">
        <v>21</v>
      </c>
      <c r="F562" s="238" t="s">
        <v>342</v>
      </c>
      <c r="G562" s="236"/>
      <c r="H562" s="237" t="s">
        <v>21</v>
      </c>
      <c r="I562" s="239"/>
      <c r="J562" s="236"/>
      <c r="K562" s="236"/>
      <c r="L562" s="240"/>
      <c r="M562" s="241"/>
      <c r="N562" s="242"/>
      <c r="O562" s="242"/>
      <c r="P562" s="242"/>
      <c r="Q562" s="242"/>
      <c r="R562" s="242"/>
      <c r="S562" s="242"/>
      <c r="T562" s="243"/>
      <c r="AT562" s="244" t="s">
        <v>155</v>
      </c>
      <c r="AU562" s="244" t="s">
        <v>82</v>
      </c>
      <c r="AV562" s="11" t="s">
        <v>80</v>
      </c>
      <c r="AW562" s="11" t="s">
        <v>35</v>
      </c>
      <c r="AX562" s="11" t="s">
        <v>72</v>
      </c>
      <c r="AY562" s="244" t="s">
        <v>143</v>
      </c>
    </row>
    <row r="563" s="12" customFormat="1">
      <c r="B563" s="245"/>
      <c r="C563" s="246"/>
      <c r="D563" s="232" t="s">
        <v>155</v>
      </c>
      <c r="E563" s="247" t="s">
        <v>21</v>
      </c>
      <c r="F563" s="248" t="s">
        <v>900</v>
      </c>
      <c r="G563" s="246"/>
      <c r="H563" s="249">
        <v>5.3159999999999998</v>
      </c>
      <c r="I563" s="250"/>
      <c r="J563" s="246"/>
      <c r="K563" s="246"/>
      <c r="L563" s="251"/>
      <c r="M563" s="252"/>
      <c r="N563" s="253"/>
      <c r="O563" s="253"/>
      <c r="P563" s="253"/>
      <c r="Q563" s="253"/>
      <c r="R563" s="253"/>
      <c r="S563" s="253"/>
      <c r="T563" s="254"/>
      <c r="AT563" s="255" t="s">
        <v>155</v>
      </c>
      <c r="AU563" s="255" t="s">
        <v>82</v>
      </c>
      <c r="AV563" s="12" t="s">
        <v>82</v>
      </c>
      <c r="AW563" s="12" t="s">
        <v>35</v>
      </c>
      <c r="AX563" s="12" t="s">
        <v>72</v>
      </c>
      <c r="AY563" s="255" t="s">
        <v>143</v>
      </c>
    </row>
    <row r="564" s="12" customFormat="1">
      <c r="B564" s="245"/>
      <c r="C564" s="246"/>
      <c r="D564" s="232" t="s">
        <v>155</v>
      </c>
      <c r="E564" s="247" t="s">
        <v>21</v>
      </c>
      <c r="F564" s="248" t="s">
        <v>901</v>
      </c>
      <c r="G564" s="246"/>
      <c r="H564" s="249">
        <v>6.0599999999999996</v>
      </c>
      <c r="I564" s="250"/>
      <c r="J564" s="246"/>
      <c r="K564" s="246"/>
      <c r="L564" s="251"/>
      <c r="M564" s="252"/>
      <c r="N564" s="253"/>
      <c r="O564" s="253"/>
      <c r="P564" s="253"/>
      <c r="Q564" s="253"/>
      <c r="R564" s="253"/>
      <c r="S564" s="253"/>
      <c r="T564" s="254"/>
      <c r="AT564" s="255" t="s">
        <v>155</v>
      </c>
      <c r="AU564" s="255" t="s">
        <v>82</v>
      </c>
      <c r="AV564" s="12" t="s">
        <v>82</v>
      </c>
      <c r="AW564" s="12" t="s">
        <v>35</v>
      </c>
      <c r="AX564" s="12" t="s">
        <v>72</v>
      </c>
      <c r="AY564" s="255" t="s">
        <v>143</v>
      </c>
    </row>
    <row r="565" s="12" customFormat="1">
      <c r="B565" s="245"/>
      <c r="C565" s="246"/>
      <c r="D565" s="232" t="s">
        <v>155</v>
      </c>
      <c r="E565" s="247" t="s">
        <v>21</v>
      </c>
      <c r="F565" s="248" t="s">
        <v>902</v>
      </c>
      <c r="G565" s="246"/>
      <c r="H565" s="249">
        <v>5.5800000000000001</v>
      </c>
      <c r="I565" s="250"/>
      <c r="J565" s="246"/>
      <c r="K565" s="246"/>
      <c r="L565" s="251"/>
      <c r="M565" s="252"/>
      <c r="N565" s="253"/>
      <c r="O565" s="253"/>
      <c r="P565" s="253"/>
      <c r="Q565" s="253"/>
      <c r="R565" s="253"/>
      <c r="S565" s="253"/>
      <c r="T565" s="254"/>
      <c r="AT565" s="255" t="s">
        <v>155</v>
      </c>
      <c r="AU565" s="255" t="s">
        <v>82</v>
      </c>
      <c r="AV565" s="12" t="s">
        <v>82</v>
      </c>
      <c r="AW565" s="12" t="s">
        <v>35</v>
      </c>
      <c r="AX565" s="12" t="s">
        <v>72</v>
      </c>
      <c r="AY565" s="255" t="s">
        <v>143</v>
      </c>
    </row>
    <row r="566" s="12" customFormat="1">
      <c r="B566" s="245"/>
      <c r="C566" s="246"/>
      <c r="D566" s="232" t="s">
        <v>155</v>
      </c>
      <c r="E566" s="247" t="s">
        <v>21</v>
      </c>
      <c r="F566" s="248" t="s">
        <v>903</v>
      </c>
      <c r="G566" s="246"/>
      <c r="H566" s="249">
        <v>1.3200000000000001</v>
      </c>
      <c r="I566" s="250"/>
      <c r="J566" s="246"/>
      <c r="K566" s="246"/>
      <c r="L566" s="251"/>
      <c r="M566" s="252"/>
      <c r="N566" s="253"/>
      <c r="O566" s="253"/>
      <c r="P566" s="253"/>
      <c r="Q566" s="253"/>
      <c r="R566" s="253"/>
      <c r="S566" s="253"/>
      <c r="T566" s="254"/>
      <c r="AT566" s="255" t="s">
        <v>155</v>
      </c>
      <c r="AU566" s="255" t="s">
        <v>82</v>
      </c>
      <c r="AV566" s="12" t="s">
        <v>82</v>
      </c>
      <c r="AW566" s="12" t="s">
        <v>35</v>
      </c>
      <c r="AX566" s="12" t="s">
        <v>72</v>
      </c>
      <c r="AY566" s="255" t="s">
        <v>143</v>
      </c>
    </row>
    <row r="567" s="13" customFormat="1">
      <c r="B567" s="256"/>
      <c r="C567" s="257"/>
      <c r="D567" s="232" t="s">
        <v>155</v>
      </c>
      <c r="E567" s="258" t="s">
        <v>21</v>
      </c>
      <c r="F567" s="259" t="s">
        <v>167</v>
      </c>
      <c r="G567" s="257"/>
      <c r="H567" s="260">
        <v>18.276</v>
      </c>
      <c r="I567" s="261"/>
      <c r="J567" s="257"/>
      <c r="K567" s="257"/>
      <c r="L567" s="262"/>
      <c r="M567" s="263"/>
      <c r="N567" s="264"/>
      <c r="O567" s="264"/>
      <c r="P567" s="264"/>
      <c r="Q567" s="264"/>
      <c r="R567" s="264"/>
      <c r="S567" s="264"/>
      <c r="T567" s="265"/>
      <c r="AT567" s="266" t="s">
        <v>155</v>
      </c>
      <c r="AU567" s="266" t="s">
        <v>82</v>
      </c>
      <c r="AV567" s="13" t="s">
        <v>151</v>
      </c>
      <c r="AW567" s="13" t="s">
        <v>35</v>
      </c>
      <c r="AX567" s="13" t="s">
        <v>80</v>
      </c>
      <c r="AY567" s="266" t="s">
        <v>143</v>
      </c>
    </row>
    <row r="568" s="1" customFormat="1" ht="25.5" customHeight="1">
      <c r="B568" s="45"/>
      <c r="C568" s="220" t="s">
        <v>769</v>
      </c>
      <c r="D568" s="220" t="s">
        <v>146</v>
      </c>
      <c r="E568" s="221" t="s">
        <v>696</v>
      </c>
      <c r="F568" s="222" t="s">
        <v>697</v>
      </c>
      <c r="G568" s="223" t="s">
        <v>162</v>
      </c>
      <c r="H568" s="224">
        <v>23.454000000000001</v>
      </c>
      <c r="I568" s="225"/>
      <c r="J568" s="226">
        <f>ROUND(I568*H568,2)</f>
        <v>0</v>
      </c>
      <c r="K568" s="222" t="s">
        <v>150</v>
      </c>
      <c r="L568" s="71"/>
      <c r="M568" s="227" t="s">
        <v>21</v>
      </c>
      <c r="N568" s="228" t="s">
        <v>43</v>
      </c>
      <c r="O568" s="46"/>
      <c r="P568" s="229">
        <f>O568*H568</f>
        <v>0</v>
      </c>
      <c r="Q568" s="229">
        <v>0.0028999999999999998</v>
      </c>
      <c r="R568" s="229">
        <f>Q568*H568</f>
        <v>0.068016599999999997</v>
      </c>
      <c r="S568" s="229">
        <v>0</v>
      </c>
      <c r="T568" s="230">
        <f>S568*H568</f>
        <v>0</v>
      </c>
      <c r="AR568" s="23" t="s">
        <v>239</v>
      </c>
      <c r="AT568" s="23" t="s">
        <v>146</v>
      </c>
      <c r="AU568" s="23" t="s">
        <v>82</v>
      </c>
      <c r="AY568" s="23" t="s">
        <v>143</v>
      </c>
      <c r="BE568" s="231">
        <f>IF(N568="základní",J568,0)</f>
        <v>0</v>
      </c>
      <c r="BF568" s="231">
        <f>IF(N568="snížená",J568,0)</f>
        <v>0</v>
      </c>
      <c r="BG568" s="231">
        <f>IF(N568="zákl. přenesená",J568,0)</f>
        <v>0</v>
      </c>
      <c r="BH568" s="231">
        <f>IF(N568="sníž. přenesená",J568,0)</f>
        <v>0</v>
      </c>
      <c r="BI568" s="231">
        <f>IF(N568="nulová",J568,0)</f>
        <v>0</v>
      </c>
      <c r="BJ568" s="23" t="s">
        <v>80</v>
      </c>
      <c r="BK568" s="231">
        <f>ROUND(I568*H568,2)</f>
        <v>0</v>
      </c>
      <c r="BL568" s="23" t="s">
        <v>239</v>
      </c>
      <c r="BM568" s="23" t="s">
        <v>698</v>
      </c>
    </row>
    <row r="569" s="11" customFormat="1">
      <c r="B569" s="235"/>
      <c r="C569" s="236"/>
      <c r="D569" s="232" t="s">
        <v>155</v>
      </c>
      <c r="E569" s="237" t="s">
        <v>21</v>
      </c>
      <c r="F569" s="238" t="s">
        <v>699</v>
      </c>
      <c r="G569" s="236"/>
      <c r="H569" s="237" t="s">
        <v>21</v>
      </c>
      <c r="I569" s="239"/>
      <c r="J569" s="236"/>
      <c r="K569" s="236"/>
      <c r="L569" s="240"/>
      <c r="M569" s="241"/>
      <c r="N569" s="242"/>
      <c r="O569" s="242"/>
      <c r="P569" s="242"/>
      <c r="Q569" s="242"/>
      <c r="R569" s="242"/>
      <c r="S569" s="242"/>
      <c r="T569" s="243"/>
      <c r="AT569" s="244" t="s">
        <v>155</v>
      </c>
      <c r="AU569" s="244" t="s">
        <v>82</v>
      </c>
      <c r="AV569" s="11" t="s">
        <v>80</v>
      </c>
      <c r="AW569" s="11" t="s">
        <v>35</v>
      </c>
      <c r="AX569" s="11" t="s">
        <v>72</v>
      </c>
      <c r="AY569" s="244" t="s">
        <v>143</v>
      </c>
    </row>
    <row r="570" s="12" customFormat="1">
      <c r="B570" s="245"/>
      <c r="C570" s="246"/>
      <c r="D570" s="232" t="s">
        <v>155</v>
      </c>
      <c r="E570" s="247" t="s">
        <v>21</v>
      </c>
      <c r="F570" s="248" t="s">
        <v>1040</v>
      </c>
      <c r="G570" s="246"/>
      <c r="H570" s="249">
        <v>14.130000000000001</v>
      </c>
      <c r="I570" s="250"/>
      <c r="J570" s="246"/>
      <c r="K570" s="246"/>
      <c r="L570" s="251"/>
      <c r="M570" s="252"/>
      <c r="N570" s="253"/>
      <c r="O570" s="253"/>
      <c r="P570" s="253"/>
      <c r="Q570" s="253"/>
      <c r="R570" s="253"/>
      <c r="S570" s="253"/>
      <c r="T570" s="254"/>
      <c r="AT570" s="255" t="s">
        <v>155</v>
      </c>
      <c r="AU570" s="255" t="s">
        <v>82</v>
      </c>
      <c r="AV570" s="12" t="s">
        <v>82</v>
      </c>
      <c r="AW570" s="12" t="s">
        <v>35</v>
      </c>
      <c r="AX570" s="12" t="s">
        <v>72</v>
      </c>
      <c r="AY570" s="255" t="s">
        <v>143</v>
      </c>
    </row>
    <row r="571" s="12" customFormat="1">
      <c r="B571" s="245"/>
      <c r="C571" s="246"/>
      <c r="D571" s="232" t="s">
        <v>155</v>
      </c>
      <c r="E571" s="247" t="s">
        <v>21</v>
      </c>
      <c r="F571" s="248" t="s">
        <v>1041</v>
      </c>
      <c r="G571" s="246"/>
      <c r="H571" s="249">
        <v>3.5640000000000001</v>
      </c>
      <c r="I571" s="250"/>
      <c r="J571" s="246"/>
      <c r="K571" s="246"/>
      <c r="L571" s="251"/>
      <c r="M571" s="252"/>
      <c r="N571" s="253"/>
      <c r="O571" s="253"/>
      <c r="P571" s="253"/>
      <c r="Q571" s="253"/>
      <c r="R571" s="253"/>
      <c r="S571" s="253"/>
      <c r="T571" s="254"/>
      <c r="AT571" s="255" t="s">
        <v>155</v>
      </c>
      <c r="AU571" s="255" t="s">
        <v>82</v>
      </c>
      <c r="AV571" s="12" t="s">
        <v>82</v>
      </c>
      <c r="AW571" s="12" t="s">
        <v>35</v>
      </c>
      <c r="AX571" s="12" t="s">
        <v>72</v>
      </c>
      <c r="AY571" s="255" t="s">
        <v>143</v>
      </c>
    </row>
    <row r="572" s="12" customFormat="1">
      <c r="B572" s="245"/>
      <c r="C572" s="246"/>
      <c r="D572" s="232" t="s">
        <v>155</v>
      </c>
      <c r="E572" s="247" t="s">
        <v>21</v>
      </c>
      <c r="F572" s="248" t="s">
        <v>1042</v>
      </c>
      <c r="G572" s="246"/>
      <c r="H572" s="249">
        <v>3.2400000000000002</v>
      </c>
      <c r="I572" s="250"/>
      <c r="J572" s="246"/>
      <c r="K572" s="246"/>
      <c r="L572" s="251"/>
      <c r="M572" s="252"/>
      <c r="N572" s="253"/>
      <c r="O572" s="253"/>
      <c r="P572" s="253"/>
      <c r="Q572" s="253"/>
      <c r="R572" s="253"/>
      <c r="S572" s="253"/>
      <c r="T572" s="254"/>
      <c r="AT572" s="255" t="s">
        <v>155</v>
      </c>
      <c r="AU572" s="255" t="s">
        <v>82</v>
      </c>
      <c r="AV572" s="12" t="s">
        <v>82</v>
      </c>
      <c r="AW572" s="12" t="s">
        <v>35</v>
      </c>
      <c r="AX572" s="12" t="s">
        <v>72</v>
      </c>
      <c r="AY572" s="255" t="s">
        <v>143</v>
      </c>
    </row>
    <row r="573" s="12" customFormat="1">
      <c r="B573" s="245"/>
      <c r="C573" s="246"/>
      <c r="D573" s="232" t="s">
        <v>155</v>
      </c>
      <c r="E573" s="247" t="s">
        <v>21</v>
      </c>
      <c r="F573" s="248" t="s">
        <v>1043</v>
      </c>
      <c r="G573" s="246"/>
      <c r="H573" s="249">
        <v>2.52</v>
      </c>
      <c r="I573" s="250"/>
      <c r="J573" s="246"/>
      <c r="K573" s="246"/>
      <c r="L573" s="251"/>
      <c r="M573" s="252"/>
      <c r="N573" s="253"/>
      <c r="O573" s="253"/>
      <c r="P573" s="253"/>
      <c r="Q573" s="253"/>
      <c r="R573" s="253"/>
      <c r="S573" s="253"/>
      <c r="T573" s="254"/>
      <c r="AT573" s="255" t="s">
        <v>155</v>
      </c>
      <c r="AU573" s="255" t="s">
        <v>82</v>
      </c>
      <c r="AV573" s="12" t="s">
        <v>82</v>
      </c>
      <c r="AW573" s="12" t="s">
        <v>35</v>
      </c>
      <c r="AX573" s="12" t="s">
        <v>72</v>
      </c>
      <c r="AY573" s="255" t="s">
        <v>143</v>
      </c>
    </row>
    <row r="574" s="13" customFormat="1">
      <c r="B574" s="256"/>
      <c r="C574" s="257"/>
      <c r="D574" s="232" t="s">
        <v>155</v>
      </c>
      <c r="E574" s="258" t="s">
        <v>21</v>
      </c>
      <c r="F574" s="259" t="s">
        <v>167</v>
      </c>
      <c r="G574" s="257"/>
      <c r="H574" s="260">
        <v>23.454000000000001</v>
      </c>
      <c r="I574" s="261"/>
      <c r="J574" s="257"/>
      <c r="K574" s="257"/>
      <c r="L574" s="262"/>
      <c r="M574" s="263"/>
      <c r="N574" s="264"/>
      <c r="O574" s="264"/>
      <c r="P574" s="264"/>
      <c r="Q574" s="264"/>
      <c r="R574" s="264"/>
      <c r="S574" s="264"/>
      <c r="T574" s="265"/>
      <c r="AT574" s="266" t="s">
        <v>155</v>
      </c>
      <c r="AU574" s="266" t="s">
        <v>82</v>
      </c>
      <c r="AV574" s="13" t="s">
        <v>151</v>
      </c>
      <c r="AW574" s="13" t="s">
        <v>35</v>
      </c>
      <c r="AX574" s="13" t="s">
        <v>80</v>
      </c>
      <c r="AY574" s="266" t="s">
        <v>143</v>
      </c>
    </row>
    <row r="575" s="1" customFormat="1" ht="16.5" customHeight="1">
      <c r="B575" s="45"/>
      <c r="C575" s="267" t="s">
        <v>777</v>
      </c>
      <c r="D575" s="267" t="s">
        <v>235</v>
      </c>
      <c r="E575" s="268" t="s">
        <v>703</v>
      </c>
      <c r="F575" s="269" t="s">
        <v>704</v>
      </c>
      <c r="G575" s="270" t="s">
        <v>162</v>
      </c>
      <c r="H575" s="271">
        <v>25.798999999999999</v>
      </c>
      <c r="I575" s="272"/>
      <c r="J575" s="273">
        <f>ROUND(I575*H575,2)</f>
        <v>0</v>
      </c>
      <c r="K575" s="269" t="s">
        <v>150</v>
      </c>
      <c r="L575" s="274"/>
      <c r="M575" s="275" t="s">
        <v>21</v>
      </c>
      <c r="N575" s="276" t="s">
        <v>43</v>
      </c>
      <c r="O575" s="46"/>
      <c r="P575" s="229">
        <f>O575*H575</f>
        <v>0</v>
      </c>
      <c r="Q575" s="229">
        <v>0.0118</v>
      </c>
      <c r="R575" s="229">
        <f>Q575*H575</f>
        <v>0.30442819999999998</v>
      </c>
      <c r="S575" s="229">
        <v>0</v>
      </c>
      <c r="T575" s="230">
        <f>S575*H575</f>
        <v>0</v>
      </c>
      <c r="AR575" s="23" t="s">
        <v>338</v>
      </c>
      <c r="AT575" s="23" t="s">
        <v>235</v>
      </c>
      <c r="AU575" s="23" t="s">
        <v>82</v>
      </c>
      <c r="AY575" s="23" t="s">
        <v>143</v>
      </c>
      <c r="BE575" s="231">
        <f>IF(N575="základní",J575,0)</f>
        <v>0</v>
      </c>
      <c r="BF575" s="231">
        <f>IF(N575="snížená",J575,0)</f>
        <v>0</v>
      </c>
      <c r="BG575" s="231">
        <f>IF(N575="zákl. přenesená",J575,0)</f>
        <v>0</v>
      </c>
      <c r="BH575" s="231">
        <f>IF(N575="sníž. přenesená",J575,0)</f>
        <v>0</v>
      </c>
      <c r="BI575" s="231">
        <f>IF(N575="nulová",J575,0)</f>
        <v>0</v>
      </c>
      <c r="BJ575" s="23" t="s">
        <v>80</v>
      </c>
      <c r="BK575" s="231">
        <f>ROUND(I575*H575,2)</f>
        <v>0</v>
      </c>
      <c r="BL575" s="23" t="s">
        <v>239</v>
      </c>
      <c r="BM575" s="23" t="s">
        <v>705</v>
      </c>
    </row>
    <row r="576" s="12" customFormat="1">
      <c r="B576" s="245"/>
      <c r="C576" s="246"/>
      <c r="D576" s="232" t="s">
        <v>155</v>
      </c>
      <c r="E576" s="246"/>
      <c r="F576" s="248" t="s">
        <v>1044</v>
      </c>
      <c r="G576" s="246"/>
      <c r="H576" s="249">
        <v>25.798999999999999</v>
      </c>
      <c r="I576" s="250"/>
      <c r="J576" s="246"/>
      <c r="K576" s="246"/>
      <c r="L576" s="251"/>
      <c r="M576" s="252"/>
      <c r="N576" s="253"/>
      <c r="O576" s="253"/>
      <c r="P576" s="253"/>
      <c r="Q576" s="253"/>
      <c r="R576" s="253"/>
      <c r="S576" s="253"/>
      <c r="T576" s="254"/>
      <c r="AT576" s="255" t="s">
        <v>155</v>
      </c>
      <c r="AU576" s="255" t="s">
        <v>82</v>
      </c>
      <c r="AV576" s="12" t="s">
        <v>82</v>
      </c>
      <c r="AW576" s="12" t="s">
        <v>6</v>
      </c>
      <c r="AX576" s="12" t="s">
        <v>80</v>
      </c>
      <c r="AY576" s="255" t="s">
        <v>143</v>
      </c>
    </row>
    <row r="577" s="1" customFormat="1" ht="25.5" customHeight="1">
      <c r="B577" s="45"/>
      <c r="C577" s="220" t="s">
        <v>784</v>
      </c>
      <c r="D577" s="220" t="s">
        <v>146</v>
      </c>
      <c r="E577" s="221" t="s">
        <v>708</v>
      </c>
      <c r="F577" s="222" t="s">
        <v>709</v>
      </c>
      <c r="G577" s="223" t="s">
        <v>162</v>
      </c>
      <c r="H577" s="224">
        <v>23.454000000000001</v>
      </c>
      <c r="I577" s="225"/>
      <c r="J577" s="226">
        <f>ROUND(I577*H577,2)</f>
        <v>0</v>
      </c>
      <c r="K577" s="222" t="s">
        <v>150</v>
      </c>
      <c r="L577" s="71"/>
      <c r="M577" s="227" t="s">
        <v>21</v>
      </c>
      <c r="N577" s="228" t="s">
        <v>43</v>
      </c>
      <c r="O577" s="46"/>
      <c r="P577" s="229">
        <f>O577*H577</f>
        <v>0</v>
      </c>
      <c r="Q577" s="229">
        <v>0</v>
      </c>
      <c r="R577" s="229">
        <f>Q577*H577</f>
        <v>0</v>
      </c>
      <c r="S577" s="229">
        <v>0</v>
      </c>
      <c r="T577" s="230">
        <f>S577*H577</f>
        <v>0</v>
      </c>
      <c r="AR577" s="23" t="s">
        <v>239</v>
      </c>
      <c r="AT577" s="23" t="s">
        <v>146</v>
      </c>
      <c r="AU577" s="23" t="s">
        <v>82</v>
      </c>
      <c r="AY577" s="23" t="s">
        <v>143</v>
      </c>
      <c r="BE577" s="231">
        <f>IF(N577="základní",J577,0)</f>
        <v>0</v>
      </c>
      <c r="BF577" s="231">
        <f>IF(N577="snížená",J577,0)</f>
        <v>0</v>
      </c>
      <c r="BG577" s="231">
        <f>IF(N577="zákl. přenesená",J577,0)</f>
        <v>0</v>
      </c>
      <c r="BH577" s="231">
        <f>IF(N577="sníž. přenesená",J577,0)</f>
        <v>0</v>
      </c>
      <c r="BI577" s="231">
        <f>IF(N577="nulová",J577,0)</f>
        <v>0</v>
      </c>
      <c r="BJ577" s="23" t="s">
        <v>80</v>
      </c>
      <c r="BK577" s="231">
        <f>ROUND(I577*H577,2)</f>
        <v>0</v>
      </c>
      <c r="BL577" s="23" t="s">
        <v>239</v>
      </c>
      <c r="BM577" s="23" t="s">
        <v>710</v>
      </c>
    </row>
    <row r="578" s="11" customFormat="1">
      <c r="B578" s="235"/>
      <c r="C578" s="236"/>
      <c r="D578" s="232" t="s">
        <v>155</v>
      </c>
      <c r="E578" s="237" t="s">
        <v>21</v>
      </c>
      <c r="F578" s="238" t="s">
        <v>699</v>
      </c>
      <c r="G578" s="236"/>
      <c r="H578" s="237" t="s">
        <v>21</v>
      </c>
      <c r="I578" s="239"/>
      <c r="J578" s="236"/>
      <c r="K578" s="236"/>
      <c r="L578" s="240"/>
      <c r="M578" s="241"/>
      <c r="N578" s="242"/>
      <c r="O578" s="242"/>
      <c r="P578" s="242"/>
      <c r="Q578" s="242"/>
      <c r="R578" s="242"/>
      <c r="S578" s="242"/>
      <c r="T578" s="243"/>
      <c r="AT578" s="244" t="s">
        <v>155</v>
      </c>
      <c r="AU578" s="244" t="s">
        <v>82</v>
      </c>
      <c r="AV578" s="11" t="s">
        <v>80</v>
      </c>
      <c r="AW578" s="11" t="s">
        <v>35</v>
      </c>
      <c r="AX578" s="11" t="s">
        <v>72</v>
      </c>
      <c r="AY578" s="244" t="s">
        <v>143</v>
      </c>
    </row>
    <row r="579" s="12" customFormat="1">
      <c r="B579" s="245"/>
      <c r="C579" s="246"/>
      <c r="D579" s="232" t="s">
        <v>155</v>
      </c>
      <c r="E579" s="247" t="s">
        <v>21</v>
      </c>
      <c r="F579" s="248" t="s">
        <v>1040</v>
      </c>
      <c r="G579" s="246"/>
      <c r="H579" s="249">
        <v>14.130000000000001</v>
      </c>
      <c r="I579" s="250"/>
      <c r="J579" s="246"/>
      <c r="K579" s="246"/>
      <c r="L579" s="251"/>
      <c r="M579" s="252"/>
      <c r="N579" s="253"/>
      <c r="O579" s="253"/>
      <c r="P579" s="253"/>
      <c r="Q579" s="253"/>
      <c r="R579" s="253"/>
      <c r="S579" s="253"/>
      <c r="T579" s="254"/>
      <c r="AT579" s="255" t="s">
        <v>155</v>
      </c>
      <c r="AU579" s="255" t="s">
        <v>82</v>
      </c>
      <c r="AV579" s="12" t="s">
        <v>82</v>
      </c>
      <c r="AW579" s="12" t="s">
        <v>35</v>
      </c>
      <c r="AX579" s="12" t="s">
        <v>72</v>
      </c>
      <c r="AY579" s="255" t="s">
        <v>143</v>
      </c>
    </row>
    <row r="580" s="12" customFormat="1">
      <c r="B580" s="245"/>
      <c r="C580" s="246"/>
      <c r="D580" s="232" t="s">
        <v>155</v>
      </c>
      <c r="E580" s="247" t="s">
        <v>21</v>
      </c>
      <c r="F580" s="248" t="s">
        <v>1041</v>
      </c>
      <c r="G580" s="246"/>
      <c r="H580" s="249">
        <v>3.5640000000000001</v>
      </c>
      <c r="I580" s="250"/>
      <c r="J580" s="246"/>
      <c r="K580" s="246"/>
      <c r="L580" s="251"/>
      <c r="M580" s="252"/>
      <c r="N580" s="253"/>
      <c r="O580" s="253"/>
      <c r="P580" s="253"/>
      <c r="Q580" s="253"/>
      <c r="R580" s="253"/>
      <c r="S580" s="253"/>
      <c r="T580" s="254"/>
      <c r="AT580" s="255" t="s">
        <v>155</v>
      </c>
      <c r="AU580" s="255" t="s">
        <v>82</v>
      </c>
      <c r="AV580" s="12" t="s">
        <v>82</v>
      </c>
      <c r="AW580" s="12" t="s">
        <v>35</v>
      </c>
      <c r="AX580" s="12" t="s">
        <v>72</v>
      </c>
      <c r="AY580" s="255" t="s">
        <v>143</v>
      </c>
    </row>
    <row r="581" s="12" customFormat="1">
      <c r="B581" s="245"/>
      <c r="C581" s="246"/>
      <c r="D581" s="232" t="s">
        <v>155</v>
      </c>
      <c r="E581" s="247" t="s">
        <v>21</v>
      </c>
      <c r="F581" s="248" t="s">
        <v>1042</v>
      </c>
      <c r="G581" s="246"/>
      <c r="H581" s="249">
        <v>3.2400000000000002</v>
      </c>
      <c r="I581" s="250"/>
      <c r="J581" s="246"/>
      <c r="K581" s="246"/>
      <c r="L581" s="251"/>
      <c r="M581" s="252"/>
      <c r="N581" s="253"/>
      <c r="O581" s="253"/>
      <c r="P581" s="253"/>
      <c r="Q581" s="253"/>
      <c r="R581" s="253"/>
      <c r="S581" s="253"/>
      <c r="T581" s="254"/>
      <c r="AT581" s="255" t="s">
        <v>155</v>
      </c>
      <c r="AU581" s="255" t="s">
        <v>82</v>
      </c>
      <c r="AV581" s="12" t="s">
        <v>82</v>
      </c>
      <c r="AW581" s="12" t="s">
        <v>35</v>
      </c>
      <c r="AX581" s="12" t="s">
        <v>72</v>
      </c>
      <c r="AY581" s="255" t="s">
        <v>143</v>
      </c>
    </row>
    <row r="582" s="12" customFormat="1">
      <c r="B582" s="245"/>
      <c r="C582" s="246"/>
      <c r="D582" s="232" t="s">
        <v>155</v>
      </c>
      <c r="E582" s="247" t="s">
        <v>21</v>
      </c>
      <c r="F582" s="248" t="s">
        <v>1043</v>
      </c>
      <c r="G582" s="246"/>
      <c r="H582" s="249">
        <v>2.52</v>
      </c>
      <c r="I582" s="250"/>
      <c r="J582" s="246"/>
      <c r="K582" s="246"/>
      <c r="L582" s="251"/>
      <c r="M582" s="252"/>
      <c r="N582" s="253"/>
      <c r="O582" s="253"/>
      <c r="P582" s="253"/>
      <c r="Q582" s="253"/>
      <c r="R582" s="253"/>
      <c r="S582" s="253"/>
      <c r="T582" s="254"/>
      <c r="AT582" s="255" t="s">
        <v>155</v>
      </c>
      <c r="AU582" s="255" t="s">
        <v>82</v>
      </c>
      <c r="AV582" s="12" t="s">
        <v>82</v>
      </c>
      <c r="AW582" s="12" t="s">
        <v>35</v>
      </c>
      <c r="AX582" s="12" t="s">
        <v>72</v>
      </c>
      <c r="AY582" s="255" t="s">
        <v>143</v>
      </c>
    </row>
    <row r="583" s="13" customFormat="1">
      <c r="B583" s="256"/>
      <c r="C583" s="257"/>
      <c r="D583" s="232" t="s">
        <v>155</v>
      </c>
      <c r="E583" s="258" t="s">
        <v>21</v>
      </c>
      <c r="F583" s="259" t="s">
        <v>167</v>
      </c>
      <c r="G583" s="257"/>
      <c r="H583" s="260">
        <v>23.454000000000001</v>
      </c>
      <c r="I583" s="261"/>
      <c r="J583" s="257"/>
      <c r="K583" s="257"/>
      <c r="L583" s="262"/>
      <c r="M583" s="263"/>
      <c r="N583" s="264"/>
      <c r="O583" s="264"/>
      <c r="P583" s="264"/>
      <c r="Q583" s="264"/>
      <c r="R583" s="264"/>
      <c r="S583" s="264"/>
      <c r="T583" s="265"/>
      <c r="AT583" s="266" t="s">
        <v>155</v>
      </c>
      <c r="AU583" s="266" t="s">
        <v>82</v>
      </c>
      <c r="AV583" s="13" t="s">
        <v>151</v>
      </c>
      <c r="AW583" s="13" t="s">
        <v>35</v>
      </c>
      <c r="AX583" s="13" t="s">
        <v>80</v>
      </c>
      <c r="AY583" s="266" t="s">
        <v>143</v>
      </c>
    </row>
    <row r="584" s="1" customFormat="1" ht="16.5" customHeight="1">
      <c r="B584" s="45"/>
      <c r="C584" s="220" t="s">
        <v>788</v>
      </c>
      <c r="D584" s="220" t="s">
        <v>146</v>
      </c>
      <c r="E584" s="221" t="s">
        <v>712</v>
      </c>
      <c r="F584" s="222" t="s">
        <v>713</v>
      </c>
      <c r="G584" s="223" t="s">
        <v>162</v>
      </c>
      <c r="H584" s="224">
        <v>23.454000000000001</v>
      </c>
      <c r="I584" s="225"/>
      <c r="J584" s="226">
        <f>ROUND(I584*H584,2)</f>
        <v>0</v>
      </c>
      <c r="K584" s="222" t="s">
        <v>150</v>
      </c>
      <c r="L584" s="71"/>
      <c r="M584" s="227" t="s">
        <v>21</v>
      </c>
      <c r="N584" s="228" t="s">
        <v>43</v>
      </c>
      <c r="O584" s="46"/>
      <c r="P584" s="229">
        <f>O584*H584</f>
        <v>0</v>
      </c>
      <c r="Q584" s="229">
        <v>0.00029999999999999997</v>
      </c>
      <c r="R584" s="229">
        <f>Q584*H584</f>
        <v>0.0070361999999999994</v>
      </c>
      <c r="S584" s="229">
        <v>0</v>
      </c>
      <c r="T584" s="230">
        <f>S584*H584</f>
        <v>0</v>
      </c>
      <c r="AR584" s="23" t="s">
        <v>239</v>
      </c>
      <c r="AT584" s="23" t="s">
        <v>146</v>
      </c>
      <c r="AU584" s="23" t="s">
        <v>82</v>
      </c>
      <c r="AY584" s="23" t="s">
        <v>143</v>
      </c>
      <c r="BE584" s="231">
        <f>IF(N584="základní",J584,0)</f>
        <v>0</v>
      </c>
      <c r="BF584" s="231">
        <f>IF(N584="snížená",J584,0)</f>
        <v>0</v>
      </c>
      <c r="BG584" s="231">
        <f>IF(N584="zákl. přenesená",J584,0)</f>
        <v>0</v>
      </c>
      <c r="BH584" s="231">
        <f>IF(N584="sníž. přenesená",J584,0)</f>
        <v>0</v>
      </c>
      <c r="BI584" s="231">
        <f>IF(N584="nulová",J584,0)</f>
        <v>0</v>
      </c>
      <c r="BJ584" s="23" t="s">
        <v>80</v>
      </c>
      <c r="BK584" s="231">
        <f>ROUND(I584*H584,2)</f>
        <v>0</v>
      </c>
      <c r="BL584" s="23" t="s">
        <v>239</v>
      </c>
      <c r="BM584" s="23" t="s">
        <v>714</v>
      </c>
    </row>
    <row r="585" s="1" customFormat="1">
      <c r="B585" s="45"/>
      <c r="C585" s="73"/>
      <c r="D585" s="232" t="s">
        <v>153</v>
      </c>
      <c r="E585" s="73"/>
      <c r="F585" s="233" t="s">
        <v>715</v>
      </c>
      <c r="G585" s="73"/>
      <c r="H585" s="73"/>
      <c r="I585" s="190"/>
      <c r="J585" s="73"/>
      <c r="K585" s="73"/>
      <c r="L585" s="71"/>
      <c r="M585" s="234"/>
      <c r="N585" s="46"/>
      <c r="O585" s="46"/>
      <c r="P585" s="46"/>
      <c r="Q585" s="46"/>
      <c r="R585" s="46"/>
      <c r="S585" s="46"/>
      <c r="T585" s="94"/>
      <c r="AT585" s="23" t="s">
        <v>153</v>
      </c>
      <c r="AU585" s="23" t="s">
        <v>82</v>
      </c>
    </row>
    <row r="586" s="11" customFormat="1">
      <c r="B586" s="235"/>
      <c r="C586" s="236"/>
      <c r="D586" s="232" t="s">
        <v>155</v>
      </c>
      <c r="E586" s="237" t="s">
        <v>21</v>
      </c>
      <c r="F586" s="238" t="s">
        <v>699</v>
      </c>
      <c r="G586" s="236"/>
      <c r="H586" s="237" t="s">
        <v>21</v>
      </c>
      <c r="I586" s="239"/>
      <c r="J586" s="236"/>
      <c r="K586" s="236"/>
      <c r="L586" s="240"/>
      <c r="M586" s="241"/>
      <c r="N586" s="242"/>
      <c r="O586" s="242"/>
      <c r="P586" s="242"/>
      <c r="Q586" s="242"/>
      <c r="R586" s="242"/>
      <c r="S586" s="242"/>
      <c r="T586" s="243"/>
      <c r="AT586" s="244" t="s">
        <v>155</v>
      </c>
      <c r="AU586" s="244" t="s">
        <v>82</v>
      </c>
      <c r="AV586" s="11" t="s">
        <v>80</v>
      </c>
      <c r="AW586" s="11" t="s">
        <v>35</v>
      </c>
      <c r="AX586" s="11" t="s">
        <v>72</v>
      </c>
      <c r="AY586" s="244" t="s">
        <v>143</v>
      </c>
    </row>
    <row r="587" s="12" customFormat="1">
      <c r="B587" s="245"/>
      <c r="C587" s="246"/>
      <c r="D587" s="232" t="s">
        <v>155</v>
      </c>
      <c r="E587" s="247" t="s">
        <v>21</v>
      </c>
      <c r="F587" s="248" t="s">
        <v>1040</v>
      </c>
      <c r="G587" s="246"/>
      <c r="H587" s="249">
        <v>14.130000000000001</v>
      </c>
      <c r="I587" s="250"/>
      <c r="J587" s="246"/>
      <c r="K587" s="246"/>
      <c r="L587" s="251"/>
      <c r="M587" s="252"/>
      <c r="N587" s="253"/>
      <c r="O587" s="253"/>
      <c r="P587" s="253"/>
      <c r="Q587" s="253"/>
      <c r="R587" s="253"/>
      <c r="S587" s="253"/>
      <c r="T587" s="254"/>
      <c r="AT587" s="255" t="s">
        <v>155</v>
      </c>
      <c r="AU587" s="255" t="s">
        <v>82</v>
      </c>
      <c r="AV587" s="12" t="s">
        <v>82</v>
      </c>
      <c r="AW587" s="12" t="s">
        <v>35</v>
      </c>
      <c r="AX587" s="12" t="s">
        <v>72</v>
      </c>
      <c r="AY587" s="255" t="s">
        <v>143</v>
      </c>
    </row>
    <row r="588" s="12" customFormat="1">
      <c r="B588" s="245"/>
      <c r="C588" s="246"/>
      <c r="D588" s="232" t="s">
        <v>155</v>
      </c>
      <c r="E588" s="247" t="s">
        <v>21</v>
      </c>
      <c r="F588" s="248" t="s">
        <v>1041</v>
      </c>
      <c r="G588" s="246"/>
      <c r="H588" s="249">
        <v>3.5640000000000001</v>
      </c>
      <c r="I588" s="250"/>
      <c r="J588" s="246"/>
      <c r="K588" s="246"/>
      <c r="L588" s="251"/>
      <c r="M588" s="252"/>
      <c r="N588" s="253"/>
      <c r="O588" s="253"/>
      <c r="P588" s="253"/>
      <c r="Q588" s="253"/>
      <c r="R588" s="253"/>
      <c r="S588" s="253"/>
      <c r="T588" s="254"/>
      <c r="AT588" s="255" t="s">
        <v>155</v>
      </c>
      <c r="AU588" s="255" t="s">
        <v>82</v>
      </c>
      <c r="AV588" s="12" t="s">
        <v>82</v>
      </c>
      <c r="AW588" s="12" t="s">
        <v>35</v>
      </c>
      <c r="AX588" s="12" t="s">
        <v>72</v>
      </c>
      <c r="AY588" s="255" t="s">
        <v>143</v>
      </c>
    </row>
    <row r="589" s="12" customFormat="1">
      <c r="B589" s="245"/>
      <c r="C589" s="246"/>
      <c r="D589" s="232" t="s">
        <v>155</v>
      </c>
      <c r="E589" s="247" t="s">
        <v>21</v>
      </c>
      <c r="F589" s="248" t="s">
        <v>1042</v>
      </c>
      <c r="G589" s="246"/>
      <c r="H589" s="249">
        <v>3.2400000000000002</v>
      </c>
      <c r="I589" s="250"/>
      <c r="J589" s="246"/>
      <c r="K589" s="246"/>
      <c r="L589" s="251"/>
      <c r="M589" s="252"/>
      <c r="N589" s="253"/>
      <c r="O589" s="253"/>
      <c r="P589" s="253"/>
      <c r="Q589" s="253"/>
      <c r="R589" s="253"/>
      <c r="S589" s="253"/>
      <c r="T589" s="254"/>
      <c r="AT589" s="255" t="s">
        <v>155</v>
      </c>
      <c r="AU589" s="255" t="s">
        <v>82</v>
      </c>
      <c r="AV589" s="12" t="s">
        <v>82</v>
      </c>
      <c r="AW589" s="12" t="s">
        <v>35</v>
      </c>
      <c r="AX589" s="12" t="s">
        <v>72</v>
      </c>
      <c r="AY589" s="255" t="s">
        <v>143</v>
      </c>
    </row>
    <row r="590" s="12" customFormat="1">
      <c r="B590" s="245"/>
      <c r="C590" s="246"/>
      <c r="D590" s="232" t="s">
        <v>155</v>
      </c>
      <c r="E590" s="247" t="s">
        <v>21</v>
      </c>
      <c r="F590" s="248" t="s">
        <v>1043</v>
      </c>
      <c r="G590" s="246"/>
      <c r="H590" s="249">
        <v>2.52</v>
      </c>
      <c r="I590" s="250"/>
      <c r="J590" s="246"/>
      <c r="K590" s="246"/>
      <c r="L590" s="251"/>
      <c r="M590" s="252"/>
      <c r="N590" s="253"/>
      <c r="O590" s="253"/>
      <c r="P590" s="253"/>
      <c r="Q590" s="253"/>
      <c r="R590" s="253"/>
      <c r="S590" s="253"/>
      <c r="T590" s="254"/>
      <c r="AT590" s="255" t="s">
        <v>155</v>
      </c>
      <c r="AU590" s="255" t="s">
        <v>82</v>
      </c>
      <c r="AV590" s="12" t="s">
        <v>82</v>
      </c>
      <c r="AW590" s="12" t="s">
        <v>35</v>
      </c>
      <c r="AX590" s="12" t="s">
        <v>72</v>
      </c>
      <c r="AY590" s="255" t="s">
        <v>143</v>
      </c>
    </row>
    <row r="591" s="13" customFormat="1">
      <c r="B591" s="256"/>
      <c r="C591" s="257"/>
      <c r="D591" s="232" t="s">
        <v>155</v>
      </c>
      <c r="E591" s="258" t="s">
        <v>21</v>
      </c>
      <c r="F591" s="259" t="s">
        <v>167</v>
      </c>
      <c r="G591" s="257"/>
      <c r="H591" s="260">
        <v>23.454000000000001</v>
      </c>
      <c r="I591" s="261"/>
      <c r="J591" s="257"/>
      <c r="K591" s="257"/>
      <c r="L591" s="262"/>
      <c r="M591" s="263"/>
      <c r="N591" s="264"/>
      <c r="O591" s="264"/>
      <c r="P591" s="264"/>
      <c r="Q591" s="264"/>
      <c r="R591" s="264"/>
      <c r="S591" s="264"/>
      <c r="T591" s="265"/>
      <c r="AT591" s="266" t="s">
        <v>155</v>
      </c>
      <c r="AU591" s="266" t="s">
        <v>82</v>
      </c>
      <c r="AV591" s="13" t="s">
        <v>151</v>
      </c>
      <c r="AW591" s="13" t="s">
        <v>35</v>
      </c>
      <c r="AX591" s="13" t="s">
        <v>80</v>
      </c>
      <c r="AY591" s="266" t="s">
        <v>143</v>
      </c>
    </row>
    <row r="592" s="1" customFormat="1" ht="16.5" customHeight="1">
      <c r="B592" s="45"/>
      <c r="C592" s="220" t="s">
        <v>792</v>
      </c>
      <c r="D592" s="220" t="s">
        <v>146</v>
      </c>
      <c r="E592" s="221" t="s">
        <v>717</v>
      </c>
      <c r="F592" s="222" t="s">
        <v>718</v>
      </c>
      <c r="G592" s="223" t="s">
        <v>419</v>
      </c>
      <c r="H592" s="224">
        <v>26.190000000000001</v>
      </c>
      <c r="I592" s="225"/>
      <c r="J592" s="226">
        <f>ROUND(I592*H592,2)</f>
        <v>0</v>
      </c>
      <c r="K592" s="222" t="s">
        <v>150</v>
      </c>
      <c r="L592" s="71"/>
      <c r="M592" s="227" t="s">
        <v>21</v>
      </c>
      <c r="N592" s="228" t="s">
        <v>43</v>
      </c>
      <c r="O592" s="46"/>
      <c r="P592" s="229">
        <f>O592*H592</f>
        <v>0</v>
      </c>
      <c r="Q592" s="229">
        <v>3.0000000000000001E-05</v>
      </c>
      <c r="R592" s="229">
        <f>Q592*H592</f>
        <v>0.00078570000000000007</v>
      </c>
      <c r="S592" s="229">
        <v>0</v>
      </c>
      <c r="T592" s="230">
        <f>S592*H592</f>
        <v>0</v>
      </c>
      <c r="AR592" s="23" t="s">
        <v>239</v>
      </c>
      <c r="AT592" s="23" t="s">
        <v>146</v>
      </c>
      <c r="AU592" s="23" t="s">
        <v>82</v>
      </c>
      <c r="AY592" s="23" t="s">
        <v>143</v>
      </c>
      <c r="BE592" s="231">
        <f>IF(N592="základní",J592,0)</f>
        <v>0</v>
      </c>
      <c r="BF592" s="231">
        <f>IF(N592="snížená",J592,0)</f>
        <v>0</v>
      </c>
      <c r="BG592" s="231">
        <f>IF(N592="zákl. přenesená",J592,0)</f>
        <v>0</v>
      </c>
      <c r="BH592" s="231">
        <f>IF(N592="sníž. přenesená",J592,0)</f>
        <v>0</v>
      </c>
      <c r="BI592" s="231">
        <f>IF(N592="nulová",J592,0)</f>
        <v>0</v>
      </c>
      <c r="BJ592" s="23" t="s">
        <v>80</v>
      </c>
      <c r="BK592" s="231">
        <f>ROUND(I592*H592,2)</f>
        <v>0</v>
      </c>
      <c r="BL592" s="23" t="s">
        <v>239</v>
      </c>
      <c r="BM592" s="23" t="s">
        <v>719</v>
      </c>
    </row>
    <row r="593" s="1" customFormat="1">
      <c r="B593" s="45"/>
      <c r="C593" s="73"/>
      <c r="D593" s="232" t="s">
        <v>153</v>
      </c>
      <c r="E593" s="73"/>
      <c r="F593" s="233" t="s">
        <v>715</v>
      </c>
      <c r="G593" s="73"/>
      <c r="H593" s="73"/>
      <c r="I593" s="190"/>
      <c r="J593" s="73"/>
      <c r="K593" s="73"/>
      <c r="L593" s="71"/>
      <c r="M593" s="234"/>
      <c r="N593" s="46"/>
      <c r="O593" s="46"/>
      <c r="P593" s="46"/>
      <c r="Q593" s="46"/>
      <c r="R593" s="46"/>
      <c r="S593" s="46"/>
      <c r="T593" s="94"/>
      <c r="AT593" s="23" t="s">
        <v>153</v>
      </c>
      <c r="AU593" s="23" t="s">
        <v>82</v>
      </c>
    </row>
    <row r="594" s="11" customFormat="1">
      <c r="B594" s="235"/>
      <c r="C594" s="236"/>
      <c r="D594" s="232" t="s">
        <v>155</v>
      </c>
      <c r="E594" s="237" t="s">
        <v>21</v>
      </c>
      <c r="F594" s="238" t="s">
        <v>488</v>
      </c>
      <c r="G594" s="236"/>
      <c r="H594" s="237" t="s">
        <v>21</v>
      </c>
      <c r="I594" s="239"/>
      <c r="J594" s="236"/>
      <c r="K594" s="236"/>
      <c r="L594" s="240"/>
      <c r="M594" s="241"/>
      <c r="N594" s="242"/>
      <c r="O594" s="242"/>
      <c r="P594" s="242"/>
      <c r="Q594" s="242"/>
      <c r="R594" s="242"/>
      <c r="S594" s="242"/>
      <c r="T594" s="243"/>
      <c r="AT594" s="244" t="s">
        <v>155</v>
      </c>
      <c r="AU594" s="244" t="s">
        <v>82</v>
      </c>
      <c r="AV594" s="11" t="s">
        <v>80</v>
      </c>
      <c r="AW594" s="11" t="s">
        <v>35</v>
      </c>
      <c r="AX594" s="11" t="s">
        <v>72</v>
      </c>
      <c r="AY594" s="244" t="s">
        <v>143</v>
      </c>
    </row>
    <row r="595" s="12" customFormat="1">
      <c r="B595" s="245"/>
      <c r="C595" s="246"/>
      <c r="D595" s="232" t="s">
        <v>155</v>
      </c>
      <c r="E595" s="247" t="s">
        <v>21</v>
      </c>
      <c r="F595" s="248" t="s">
        <v>1045</v>
      </c>
      <c r="G595" s="246"/>
      <c r="H595" s="249">
        <v>25.199999999999999</v>
      </c>
      <c r="I595" s="250"/>
      <c r="J595" s="246"/>
      <c r="K595" s="246"/>
      <c r="L595" s="251"/>
      <c r="M595" s="252"/>
      <c r="N595" s="253"/>
      <c r="O595" s="253"/>
      <c r="P595" s="253"/>
      <c r="Q595" s="253"/>
      <c r="R595" s="253"/>
      <c r="S595" s="253"/>
      <c r="T595" s="254"/>
      <c r="AT595" s="255" t="s">
        <v>155</v>
      </c>
      <c r="AU595" s="255" t="s">
        <v>82</v>
      </c>
      <c r="AV595" s="12" t="s">
        <v>82</v>
      </c>
      <c r="AW595" s="12" t="s">
        <v>35</v>
      </c>
      <c r="AX595" s="12" t="s">
        <v>72</v>
      </c>
      <c r="AY595" s="255" t="s">
        <v>143</v>
      </c>
    </row>
    <row r="596" s="12" customFormat="1">
      <c r="B596" s="245"/>
      <c r="C596" s="246"/>
      <c r="D596" s="232" t="s">
        <v>155</v>
      </c>
      <c r="E596" s="247" t="s">
        <v>21</v>
      </c>
      <c r="F596" s="248" t="s">
        <v>1046</v>
      </c>
      <c r="G596" s="246"/>
      <c r="H596" s="249">
        <v>0.98999999999999999</v>
      </c>
      <c r="I596" s="250"/>
      <c r="J596" s="246"/>
      <c r="K596" s="246"/>
      <c r="L596" s="251"/>
      <c r="M596" s="252"/>
      <c r="N596" s="253"/>
      <c r="O596" s="253"/>
      <c r="P596" s="253"/>
      <c r="Q596" s="253"/>
      <c r="R596" s="253"/>
      <c r="S596" s="253"/>
      <c r="T596" s="254"/>
      <c r="AT596" s="255" t="s">
        <v>155</v>
      </c>
      <c r="AU596" s="255" t="s">
        <v>82</v>
      </c>
      <c r="AV596" s="12" t="s">
        <v>82</v>
      </c>
      <c r="AW596" s="12" t="s">
        <v>35</v>
      </c>
      <c r="AX596" s="12" t="s">
        <v>72</v>
      </c>
      <c r="AY596" s="255" t="s">
        <v>143</v>
      </c>
    </row>
    <row r="597" s="13" customFormat="1">
      <c r="B597" s="256"/>
      <c r="C597" s="257"/>
      <c r="D597" s="232" t="s">
        <v>155</v>
      </c>
      <c r="E597" s="258" t="s">
        <v>21</v>
      </c>
      <c r="F597" s="259" t="s">
        <v>167</v>
      </c>
      <c r="G597" s="257"/>
      <c r="H597" s="260">
        <v>26.190000000000001</v>
      </c>
      <c r="I597" s="261"/>
      <c r="J597" s="257"/>
      <c r="K597" s="257"/>
      <c r="L597" s="262"/>
      <c r="M597" s="263"/>
      <c r="N597" s="264"/>
      <c r="O597" s="264"/>
      <c r="P597" s="264"/>
      <c r="Q597" s="264"/>
      <c r="R597" s="264"/>
      <c r="S597" s="264"/>
      <c r="T597" s="265"/>
      <c r="AT597" s="266" t="s">
        <v>155</v>
      </c>
      <c r="AU597" s="266" t="s">
        <v>82</v>
      </c>
      <c r="AV597" s="13" t="s">
        <v>151</v>
      </c>
      <c r="AW597" s="13" t="s">
        <v>35</v>
      </c>
      <c r="AX597" s="13" t="s">
        <v>80</v>
      </c>
      <c r="AY597" s="266" t="s">
        <v>143</v>
      </c>
    </row>
    <row r="598" s="1" customFormat="1" ht="38.25" customHeight="1">
      <c r="B598" s="45"/>
      <c r="C598" s="220" t="s">
        <v>1047</v>
      </c>
      <c r="D598" s="220" t="s">
        <v>146</v>
      </c>
      <c r="E598" s="221" t="s">
        <v>727</v>
      </c>
      <c r="F598" s="222" t="s">
        <v>728</v>
      </c>
      <c r="G598" s="223" t="s">
        <v>370</v>
      </c>
      <c r="H598" s="224">
        <v>0.38</v>
      </c>
      <c r="I598" s="225"/>
      <c r="J598" s="226">
        <f>ROUND(I598*H598,2)</f>
        <v>0</v>
      </c>
      <c r="K598" s="222" t="s">
        <v>150</v>
      </c>
      <c r="L598" s="71"/>
      <c r="M598" s="227" t="s">
        <v>21</v>
      </c>
      <c r="N598" s="228" t="s">
        <v>43</v>
      </c>
      <c r="O598" s="46"/>
      <c r="P598" s="229">
        <f>O598*H598</f>
        <v>0</v>
      </c>
      <c r="Q598" s="229">
        <v>0</v>
      </c>
      <c r="R598" s="229">
        <f>Q598*H598</f>
        <v>0</v>
      </c>
      <c r="S598" s="229">
        <v>0</v>
      </c>
      <c r="T598" s="230">
        <f>S598*H598</f>
        <v>0</v>
      </c>
      <c r="AR598" s="23" t="s">
        <v>239</v>
      </c>
      <c r="AT598" s="23" t="s">
        <v>146</v>
      </c>
      <c r="AU598" s="23" t="s">
        <v>82</v>
      </c>
      <c r="AY598" s="23" t="s">
        <v>143</v>
      </c>
      <c r="BE598" s="231">
        <f>IF(N598="základní",J598,0)</f>
        <v>0</v>
      </c>
      <c r="BF598" s="231">
        <f>IF(N598="snížená",J598,0)</f>
        <v>0</v>
      </c>
      <c r="BG598" s="231">
        <f>IF(N598="zákl. přenesená",J598,0)</f>
        <v>0</v>
      </c>
      <c r="BH598" s="231">
        <f>IF(N598="sníž. přenesená",J598,0)</f>
        <v>0</v>
      </c>
      <c r="BI598" s="231">
        <f>IF(N598="nulová",J598,0)</f>
        <v>0</v>
      </c>
      <c r="BJ598" s="23" t="s">
        <v>80</v>
      </c>
      <c r="BK598" s="231">
        <f>ROUND(I598*H598,2)</f>
        <v>0</v>
      </c>
      <c r="BL598" s="23" t="s">
        <v>239</v>
      </c>
      <c r="BM598" s="23" t="s">
        <v>729</v>
      </c>
    </row>
    <row r="599" s="1" customFormat="1">
      <c r="B599" s="45"/>
      <c r="C599" s="73"/>
      <c r="D599" s="232" t="s">
        <v>153</v>
      </c>
      <c r="E599" s="73"/>
      <c r="F599" s="233" t="s">
        <v>679</v>
      </c>
      <c r="G599" s="73"/>
      <c r="H599" s="73"/>
      <c r="I599" s="190"/>
      <c r="J599" s="73"/>
      <c r="K599" s="73"/>
      <c r="L599" s="71"/>
      <c r="M599" s="234"/>
      <c r="N599" s="46"/>
      <c r="O599" s="46"/>
      <c r="P599" s="46"/>
      <c r="Q599" s="46"/>
      <c r="R599" s="46"/>
      <c r="S599" s="46"/>
      <c r="T599" s="94"/>
      <c r="AT599" s="23" t="s">
        <v>153</v>
      </c>
      <c r="AU599" s="23" t="s">
        <v>82</v>
      </c>
    </row>
    <row r="600" s="1" customFormat="1" ht="38.25" customHeight="1">
      <c r="B600" s="45"/>
      <c r="C600" s="220" t="s">
        <v>1048</v>
      </c>
      <c r="D600" s="220" t="s">
        <v>146</v>
      </c>
      <c r="E600" s="221" t="s">
        <v>731</v>
      </c>
      <c r="F600" s="222" t="s">
        <v>732</v>
      </c>
      <c r="G600" s="223" t="s">
        <v>370</v>
      </c>
      <c r="H600" s="224">
        <v>0.38</v>
      </c>
      <c r="I600" s="225"/>
      <c r="J600" s="226">
        <f>ROUND(I600*H600,2)</f>
        <v>0</v>
      </c>
      <c r="K600" s="222" t="s">
        <v>150</v>
      </c>
      <c r="L600" s="71"/>
      <c r="M600" s="227" t="s">
        <v>21</v>
      </c>
      <c r="N600" s="228" t="s">
        <v>43</v>
      </c>
      <c r="O600" s="46"/>
      <c r="P600" s="229">
        <f>O600*H600</f>
        <v>0</v>
      </c>
      <c r="Q600" s="229">
        <v>0</v>
      </c>
      <c r="R600" s="229">
        <f>Q600*H600</f>
        <v>0</v>
      </c>
      <c r="S600" s="229">
        <v>0</v>
      </c>
      <c r="T600" s="230">
        <f>S600*H600</f>
        <v>0</v>
      </c>
      <c r="AR600" s="23" t="s">
        <v>239</v>
      </c>
      <c r="AT600" s="23" t="s">
        <v>146</v>
      </c>
      <c r="AU600" s="23" t="s">
        <v>82</v>
      </c>
      <c r="AY600" s="23" t="s">
        <v>143</v>
      </c>
      <c r="BE600" s="231">
        <f>IF(N600="základní",J600,0)</f>
        <v>0</v>
      </c>
      <c r="BF600" s="231">
        <f>IF(N600="snížená",J600,0)</f>
        <v>0</v>
      </c>
      <c r="BG600" s="231">
        <f>IF(N600="zákl. přenesená",J600,0)</f>
        <v>0</v>
      </c>
      <c r="BH600" s="231">
        <f>IF(N600="sníž. přenesená",J600,0)</f>
        <v>0</v>
      </c>
      <c r="BI600" s="231">
        <f>IF(N600="nulová",J600,0)</f>
        <v>0</v>
      </c>
      <c r="BJ600" s="23" t="s">
        <v>80</v>
      </c>
      <c r="BK600" s="231">
        <f>ROUND(I600*H600,2)</f>
        <v>0</v>
      </c>
      <c r="BL600" s="23" t="s">
        <v>239</v>
      </c>
      <c r="BM600" s="23" t="s">
        <v>733</v>
      </c>
    </row>
    <row r="601" s="1" customFormat="1">
      <c r="B601" s="45"/>
      <c r="C601" s="73"/>
      <c r="D601" s="232" t="s">
        <v>153</v>
      </c>
      <c r="E601" s="73"/>
      <c r="F601" s="233" t="s">
        <v>679</v>
      </c>
      <c r="G601" s="73"/>
      <c r="H601" s="73"/>
      <c r="I601" s="190"/>
      <c r="J601" s="73"/>
      <c r="K601" s="73"/>
      <c r="L601" s="71"/>
      <c r="M601" s="234"/>
      <c r="N601" s="46"/>
      <c r="O601" s="46"/>
      <c r="P601" s="46"/>
      <c r="Q601" s="46"/>
      <c r="R601" s="46"/>
      <c r="S601" s="46"/>
      <c r="T601" s="94"/>
      <c r="AT601" s="23" t="s">
        <v>153</v>
      </c>
      <c r="AU601" s="23" t="s">
        <v>82</v>
      </c>
    </row>
    <row r="602" s="1" customFormat="1" ht="38.25" customHeight="1">
      <c r="B602" s="45"/>
      <c r="C602" s="220" t="s">
        <v>1049</v>
      </c>
      <c r="D602" s="220" t="s">
        <v>146</v>
      </c>
      <c r="E602" s="221" t="s">
        <v>735</v>
      </c>
      <c r="F602" s="222" t="s">
        <v>736</v>
      </c>
      <c r="G602" s="223" t="s">
        <v>370</v>
      </c>
      <c r="H602" s="224">
        <v>7.2199999999999998</v>
      </c>
      <c r="I602" s="225"/>
      <c r="J602" s="226">
        <f>ROUND(I602*H602,2)</f>
        <v>0</v>
      </c>
      <c r="K602" s="222" t="s">
        <v>150</v>
      </c>
      <c r="L602" s="71"/>
      <c r="M602" s="227" t="s">
        <v>21</v>
      </c>
      <c r="N602" s="228" t="s">
        <v>43</v>
      </c>
      <c r="O602" s="46"/>
      <c r="P602" s="229">
        <f>O602*H602</f>
        <v>0</v>
      </c>
      <c r="Q602" s="229">
        <v>0</v>
      </c>
      <c r="R602" s="229">
        <f>Q602*H602</f>
        <v>0</v>
      </c>
      <c r="S602" s="229">
        <v>0</v>
      </c>
      <c r="T602" s="230">
        <f>S602*H602</f>
        <v>0</v>
      </c>
      <c r="AR602" s="23" t="s">
        <v>239</v>
      </c>
      <c r="AT602" s="23" t="s">
        <v>146</v>
      </c>
      <c r="AU602" s="23" t="s">
        <v>82</v>
      </c>
      <c r="AY602" s="23" t="s">
        <v>143</v>
      </c>
      <c r="BE602" s="231">
        <f>IF(N602="základní",J602,0)</f>
        <v>0</v>
      </c>
      <c r="BF602" s="231">
        <f>IF(N602="snížená",J602,0)</f>
        <v>0</v>
      </c>
      <c r="BG602" s="231">
        <f>IF(N602="zákl. přenesená",J602,0)</f>
        <v>0</v>
      </c>
      <c r="BH602" s="231">
        <f>IF(N602="sníž. přenesená",J602,0)</f>
        <v>0</v>
      </c>
      <c r="BI602" s="231">
        <f>IF(N602="nulová",J602,0)</f>
        <v>0</v>
      </c>
      <c r="BJ602" s="23" t="s">
        <v>80</v>
      </c>
      <c r="BK602" s="231">
        <f>ROUND(I602*H602,2)</f>
        <v>0</v>
      </c>
      <c r="BL602" s="23" t="s">
        <v>239</v>
      </c>
      <c r="BM602" s="23" t="s">
        <v>737</v>
      </c>
    </row>
    <row r="603" s="1" customFormat="1">
      <c r="B603" s="45"/>
      <c r="C603" s="73"/>
      <c r="D603" s="232" t="s">
        <v>153</v>
      </c>
      <c r="E603" s="73"/>
      <c r="F603" s="233" t="s">
        <v>679</v>
      </c>
      <c r="G603" s="73"/>
      <c r="H603" s="73"/>
      <c r="I603" s="190"/>
      <c r="J603" s="73"/>
      <c r="K603" s="73"/>
      <c r="L603" s="71"/>
      <c r="M603" s="234"/>
      <c r="N603" s="46"/>
      <c r="O603" s="46"/>
      <c r="P603" s="46"/>
      <c r="Q603" s="46"/>
      <c r="R603" s="46"/>
      <c r="S603" s="46"/>
      <c r="T603" s="94"/>
      <c r="AT603" s="23" t="s">
        <v>153</v>
      </c>
      <c r="AU603" s="23" t="s">
        <v>82</v>
      </c>
    </row>
    <row r="604" s="12" customFormat="1">
      <c r="B604" s="245"/>
      <c r="C604" s="246"/>
      <c r="D604" s="232" t="s">
        <v>155</v>
      </c>
      <c r="E604" s="246"/>
      <c r="F604" s="248" t="s">
        <v>1050</v>
      </c>
      <c r="G604" s="246"/>
      <c r="H604" s="249">
        <v>7.2199999999999998</v>
      </c>
      <c r="I604" s="250"/>
      <c r="J604" s="246"/>
      <c r="K604" s="246"/>
      <c r="L604" s="251"/>
      <c r="M604" s="252"/>
      <c r="N604" s="253"/>
      <c r="O604" s="253"/>
      <c r="P604" s="253"/>
      <c r="Q604" s="253"/>
      <c r="R604" s="253"/>
      <c r="S604" s="253"/>
      <c r="T604" s="254"/>
      <c r="AT604" s="255" t="s">
        <v>155</v>
      </c>
      <c r="AU604" s="255" t="s">
        <v>82</v>
      </c>
      <c r="AV604" s="12" t="s">
        <v>82</v>
      </c>
      <c r="AW604" s="12" t="s">
        <v>6</v>
      </c>
      <c r="AX604" s="12" t="s">
        <v>80</v>
      </c>
      <c r="AY604" s="255" t="s">
        <v>143</v>
      </c>
    </row>
    <row r="605" s="10" customFormat="1" ht="29.88" customHeight="1">
      <c r="B605" s="204"/>
      <c r="C605" s="205"/>
      <c r="D605" s="206" t="s">
        <v>71</v>
      </c>
      <c r="E605" s="218" t="s">
        <v>739</v>
      </c>
      <c r="F605" s="218" t="s">
        <v>740</v>
      </c>
      <c r="G605" s="205"/>
      <c r="H605" s="205"/>
      <c r="I605" s="208"/>
      <c r="J605" s="219">
        <f>BK605</f>
        <v>0</v>
      </c>
      <c r="K605" s="205"/>
      <c r="L605" s="210"/>
      <c r="M605" s="211"/>
      <c r="N605" s="212"/>
      <c r="O605" s="212"/>
      <c r="P605" s="213">
        <f>SUM(P606:P623)</f>
        <v>0</v>
      </c>
      <c r="Q605" s="212"/>
      <c r="R605" s="213">
        <f>SUM(R606:R623)</f>
        <v>0.0050503600000000003</v>
      </c>
      <c r="S605" s="212"/>
      <c r="T605" s="214">
        <f>SUM(T606:T623)</f>
        <v>0</v>
      </c>
      <c r="AR605" s="215" t="s">
        <v>82</v>
      </c>
      <c r="AT605" s="216" t="s">
        <v>71</v>
      </c>
      <c r="AU605" s="216" t="s">
        <v>80</v>
      </c>
      <c r="AY605" s="215" t="s">
        <v>143</v>
      </c>
      <c r="BK605" s="217">
        <f>SUM(BK606:BK623)</f>
        <v>0</v>
      </c>
    </row>
    <row r="606" s="1" customFormat="1" ht="16.5" customHeight="1">
      <c r="B606" s="45"/>
      <c r="C606" s="220" t="s">
        <v>1051</v>
      </c>
      <c r="D606" s="220" t="s">
        <v>146</v>
      </c>
      <c r="E606" s="221" t="s">
        <v>742</v>
      </c>
      <c r="F606" s="222" t="s">
        <v>743</v>
      </c>
      <c r="G606" s="223" t="s">
        <v>162</v>
      </c>
      <c r="H606" s="224">
        <v>9.9030000000000005</v>
      </c>
      <c r="I606" s="225"/>
      <c r="J606" s="226">
        <f>ROUND(I606*H606,2)</f>
        <v>0</v>
      </c>
      <c r="K606" s="222" t="s">
        <v>150</v>
      </c>
      <c r="L606" s="71"/>
      <c r="M606" s="227" t="s">
        <v>21</v>
      </c>
      <c r="N606" s="228" t="s">
        <v>43</v>
      </c>
      <c r="O606" s="46"/>
      <c r="P606" s="229">
        <f>O606*H606</f>
        <v>0</v>
      </c>
      <c r="Q606" s="229">
        <v>0.00017000000000000001</v>
      </c>
      <c r="R606" s="229">
        <f>Q606*H606</f>
        <v>0.0016835100000000003</v>
      </c>
      <c r="S606" s="229">
        <v>0</v>
      </c>
      <c r="T606" s="230">
        <f>S606*H606</f>
        <v>0</v>
      </c>
      <c r="AR606" s="23" t="s">
        <v>239</v>
      </c>
      <c r="AT606" s="23" t="s">
        <v>146</v>
      </c>
      <c r="AU606" s="23" t="s">
        <v>82</v>
      </c>
      <c r="AY606" s="23" t="s">
        <v>143</v>
      </c>
      <c r="BE606" s="231">
        <f>IF(N606="základní",J606,0)</f>
        <v>0</v>
      </c>
      <c r="BF606" s="231">
        <f>IF(N606="snížená",J606,0)</f>
        <v>0</v>
      </c>
      <c r="BG606" s="231">
        <f>IF(N606="zákl. přenesená",J606,0)</f>
        <v>0</v>
      </c>
      <c r="BH606" s="231">
        <f>IF(N606="sníž. přenesená",J606,0)</f>
        <v>0</v>
      </c>
      <c r="BI606" s="231">
        <f>IF(N606="nulová",J606,0)</f>
        <v>0</v>
      </c>
      <c r="BJ606" s="23" t="s">
        <v>80</v>
      </c>
      <c r="BK606" s="231">
        <f>ROUND(I606*H606,2)</f>
        <v>0</v>
      </c>
      <c r="BL606" s="23" t="s">
        <v>239</v>
      </c>
      <c r="BM606" s="23" t="s">
        <v>744</v>
      </c>
    </row>
    <row r="607" s="11" customFormat="1">
      <c r="B607" s="235"/>
      <c r="C607" s="236"/>
      <c r="D607" s="232" t="s">
        <v>155</v>
      </c>
      <c r="E607" s="237" t="s">
        <v>21</v>
      </c>
      <c r="F607" s="238" t="s">
        <v>745</v>
      </c>
      <c r="G607" s="236"/>
      <c r="H607" s="237" t="s">
        <v>21</v>
      </c>
      <c r="I607" s="239"/>
      <c r="J607" s="236"/>
      <c r="K607" s="236"/>
      <c r="L607" s="240"/>
      <c r="M607" s="241"/>
      <c r="N607" s="242"/>
      <c r="O607" s="242"/>
      <c r="P607" s="242"/>
      <c r="Q607" s="242"/>
      <c r="R607" s="242"/>
      <c r="S607" s="242"/>
      <c r="T607" s="243"/>
      <c r="AT607" s="244" t="s">
        <v>155</v>
      </c>
      <c r="AU607" s="244" t="s">
        <v>82</v>
      </c>
      <c r="AV607" s="11" t="s">
        <v>80</v>
      </c>
      <c r="AW607" s="11" t="s">
        <v>35</v>
      </c>
      <c r="AX607" s="11" t="s">
        <v>72</v>
      </c>
      <c r="AY607" s="244" t="s">
        <v>143</v>
      </c>
    </row>
    <row r="608" s="12" customFormat="1">
      <c r="B608" s="245"/>
      <c r="C608" s="246"/>
      <c r="D608" s="232" t="s">
        <v>155</v>
      </c>
      <c r="E608" s="247" t="s">
        <v>21</v>
      </c>
      <c r="F608" s="248" t="s">
        <v>746</v>
      </c>
      <c r="G608" s="246"/>
      <c r="H608" s="249">
        <v>2.3999999999999999</v>
      </c>
      <c r="I608" s="250"/>
      <c r="J608" s="246"/>
      <c r="K608" s="246"/>
      <c r="L608" s="251"/>
      <c r="M608" s="252"/>
      <c r="N608" s="253"/>
      <c r="O608" s="253"/>
      <c r="P608" s="253"/>
      <c r="Q608" s="253"/>
      <c r="R608" s="253"/>
      <c r="S608" s="253"/>
      <c r="T608" s="254"/>
      <c r="AT608" s="255" t="s">
        <v>155</v>
      </c>
      <c r="AU608" s="255" t="s">
        <v>82</v>
      </c>
      <c r="AV608" s="12" t="s">
        <v>82</v>
      </c>
      <c r="AW608" s="12" t="s">
        <v>35</v>
      </c>
      <c r="AX608" s="12" t="s">
        <v>72</v>
      </c>
      <c r="AY608" s="255" t="s">
        <v>143</v>
      </c>
    </row>
    <row r="609" s="12" customFormat="1">
      <c r="B609" s="245"/>
      <c r="C609" s="246"/>
      <c r="D609" s="232" t="s">
        <v>155</v>
      </c>
      <c r="E609" s="247" t="s">
        <v>21</v>
      </c>
      <c r="F609" s="248" t="s">
        <v>747</v>
      </c>
      <c r="G609" s="246"/>
      <c r="H609" s="249">
        <v>1.2250000000000001</v>
      </c>
      <c r="I609" s="250"/>
      <c r="J609" s="246"/>
      <c r="K609" s="246"/>
      <c r="L609" s="251"/>
      <c r="M609" s="252"/>
      <c r="N609" s="253"/>
      <c r="O609" s="253"/>
      <c r="P609" s="253"/>
      <c r="Q609" s="253"/>
      <c r="R609" s="253"/>
      <c r="S609" s="253"/>
      <c r="T609" s="254"/>
      <c r="AT609" s="255" t="s">
        <v>155</v>
      </c>
      <c r="AU609" s="255" t="s">
        <v>82</v>
      </c>
      <c r="AV609" s="12" t="s">
        <v>82</v>
      </c>
      <c r="AW609" s="12" t="s">
        <v>35</v>
      </c>
      <c r="AX609" s="12" t="s">
        <v>72</v>
      </c>
      <c r="AY609" s="255" t="s">
        <v>143</v>
      </c>
    </row>
    <row r="610" s="12" customFormat="1">
      <c r="B610" s="245"/>
      <c r="C610" s="246"/>
      <c r="D610" s="232" t="s">
        <v>155</v>
      </c>
      <c r="E610" s="247" t="s">
        <v>21</v>
      </c>
      <c r="F610" s="248" t="s">
        <v>1052</v>
      </c>
      <c r="G610" s="246"/>
      <c r="H610" s="249">
        <v>3.5249999999999999</v>
      </c>
      <c r="I610" s="250"/>
      <c r="J610" s="246"/>
      <c r="K610" s="246"/>
      <c r="L610" s="251"/>
      <c r="M610" s="252"/>
      <c r="N610" s="253"/>
      <c r="O610" s="253"/>
      <c r="P610" s="253"/>
      <c r="Q610" s="253"/>
      <c r="R610" s="253"/>
      <c r="S610" s="253"/>
      <c r="T610" s="254"/>
      <c r="AT610" s="255" t="s">
        <v>155</v>
      </c>
      <c r="AU610" s="255" t="s">
        <v>82</v>
      </c>
      <c r="AV610" s="12" t="s">
        <v>82</v>
      </c>
      <c r="AW610" s="12" t="s">
        <v>35</v>
      </c>
      <c r="AX610" s="12" t="s">
        <v>72</v>
      </c>
      <c r="AY610" s="255" t="s">
        <v>143</v>
      </c>
    </row>
    <row r="611" s="12" customFormat="1">
      <c r="B611" s="245"/>
      <c r="C611" s="246"/>
      <c r="D611" s="232" t="s">
        <v>155</v>
      </c>
      <c r="E611" s="247" t="s">
        <v>21</v>
      </c>
      <c r="F611" s="248" t="s">
        <v>1053</v>
      </c>
      <c r="G611" s="246"/>
      <c r="H611" s="249">
        <v>1.3129999999999999</v>
      </c>
      <c r="I611" s="250"/>
      <c r="J611" s="246"/>
      <c r="K611" s="246"/>
      <c r="L611" s="251"/>
      <c r="M611" s="252"/>
      <c r="N611" s="253"/>
      <c r="O611" s="253"/>
      <c r="P611" s="253"/>
      <c r="Q611" s="253"/>
      <c r="R611" s="253"/>
      <c r="S611" s="253"/>
      <c r="T611" s="254"/>
      <c r="AT611" s="255" t="s">
        <v>155</v>
      </c>
      <c r="AU611" s="255" t="s">
        <v>82</v>
      </c>
      <c r="AV611" s="12" t="s">
        <v>82</v>
      </c>
      <c r="AW611" s="12" t="s">
        <v>35</v>
      </c>
      <c r="AX611" s="12" t="s">
        <v>72</v>
      </c>
      <c r="AY611" s="255" t="s">
        <v>143</v>
      </c>
    </row>
    <row r="612" s="11" customFormat="1">
      <c r="B612" s="235"/>
      <c r="C612" s="236"/>
      <c r="D612" s="232" t="s">
        <v>155</v>
      </c>
      <c r="E612" s="237" t="s">
        <v>21</v>
      </c>
      <c r="F612" s="238" t="s">
        <v>1054</v>
      </c>
      <c r="G612" s="236"/>
      <c r="H612" s="237" t="s">
        <v>21</v>
      </c>
      <c r="I612" s="239"/>
      <c r="J612" s="236"/>
      <c r="K612" s="236"/>
      <c r="L612" s="240"/>
      <c r="M612" s="241"/>
      <c r="N612" s="242"/>
      <c r="O612" s="242"/>
      <c r="P612" s="242"/>
      <c r="Q612" s="242"/>
      <c r="R612" s="242"/>
      <c r="S612" s="242"/>
      <c r="T612" s="243"/>
      <c r="AT612" s="244" t="s">
        <v>155</v>
      </c>
      <c r="AU612" s="244" t="s">
        <v>82</v>
      </c>
      <c r="AV612" s="11" t="s">
        <v>80</v>
      </c>
      <c r="AW612" s="11" t="s">
        <v>35</v>
      </c>
      <c r="AX612" s="11" t="s">
        <v>72</v>
      </c>
      <c r="AY612" s="244" t="s">
        <v>143</v>
      </c>
    </row>
    <row r="613" s="12" customFormat="1">
      <c r="B613" s="245"/>
      <c r="C613" s="246"/>
      <c r="D613" s="232" t="s">
        <v>155</v>
      </c>
      <c r="E613" s="247" t="s">
        <v>21</v>
      </c>
      <c r="F613" s="248" t="s">
        <v>1055</v>
      </c>
      <c r="G613" s="246"/>
      <c r="H613" s="249">
        <v>1.44</v>
      </c>
      <c r="I613" s="250"/>
      <c r="J613" s="246"/>
      <c r="K613" s="246"/>
      <c r="L613" s="251"/>
      <c r="M613" s="252"/>
      <c r="N613" s="253"/>
      <c r="O613" s="253"/>
      <c r="P613" s="253"/>
      <c r="Q613" s="253"/>
      <c r="R613" s="253"/>
      <c r="S613" s="253"/>
      <c r="T613" s="254"/>
      <c r="AT613" s="255" t="s">
        <v>155</v>
      </c>
      <c r="AU613" s="255" t="s">
        <v>82</v>
      </c>
      <c r="AV613" s="12" t="s">
        <v>82</v>
      </c>
      <c r="AW613" s="12" t="s">
        <v>35</v>
      </c>
      <c r="AX613" s="12" t="s">
        <v>72</v>
      </c>
      <c r="AY613" s="255" t="s">
        <v>143</v>
      </c>
    </row>
    <row r="614" s="13" customFormat="1">
      <c r="B614" s="256"/>
      <c r="C614" s="257"/>
      <c r="D614" s="232" t="s">
        <v>155</v>
      </c>
      <c r="E614" s="258" t="s">
        <v>21</v>
      </c>
      <c r="F614" s="259" t="s">
        <v>167</v>
      </c>
      <c r="G614" s="257"/>
      <c r="H614" s="260">
        <v>9.9030000000000005</v>
      </c>
      <c r="I614" s="261"/>
      <c r="J614" s="257"/>
      <c r="K614" s="257"/>
      <c r="L614" s="262"/>
      <c r="M614" s="263"/>
      <c r="N614" s="264"/>
      <c r="O614" s="264"/>
      <c r="P614" s="264"/>
      <c r="Q614" s="264"/>
      <c r="R614" s="264"/>
      <c r="S614" s="264"/>
      <c r="T614" s="265"/>
      <c r="AT614" s="266" t="s">
        <v>155</v>
      </c>
      <c r="AU614" s="266" t="s">
        <v>82</v>
      </c>
      <c r="AV614" s="13" t="s">
        <v>151</v>
      </c>
      <c r="AW614" s="13" t="s">
        <v>35</v>
      </c>
      <c r="AX614" s="13" t="s">
        <v>80</v>
      </c>
      <c r="AY614" s="266" t="s">
        <v>143</v>
      </c>
    </row>
    <row r="615" s="1" customFormat="1" ht="16.5" customHeight="1">
      <c r="B615" s="45"/>
      <c r="C615" s="220" t="s">
        <v>1056</v>
      </c>
      <c r="D615" s="220" t="s">
        <v>146</v>
      </c>
      <c r="E615" s="221" t="s">
        <v>750</v>
      </c>
      <c r="F615" s="222" t="s">
        <v>751</v>
      </c>
      <c r="G615" s="223" t="s">
        <v>162</v>
      </c>
      <c r="H615" s="224">
        <v>19.805</v>
      </c>
      <c r="I615" s="225"/>
      <c r="J615" s="226">
        <f>ROUND(I615*H615,2)</f>
        <v>0</v>
      </c>
      <c r="K615" s="222" t="s">
        <v>150</v>
      </c>
      <c r="L615" s="71"/>
      <c r="M615" s="227" t="s">
        <v>21</v>
      </c>
      <c r="N615" s="228" t="s">
        <v>43</v>
      </c>
      <c r="O615" s="46"/>
      <c r="P615" s="229">
        <f>O615*H615</f>
        <v>0</v>
      </c>
      <c r="Q615" s="229">
        <v>0.00017000000000000001</v>
      </c>
      <c r="R615" s="229">
        <f>Q615*H615</f>
        <v>0.0033668500000000002</v>
      </c>
      <c r="S615" s="229">
        <v>0</v>
      </c>
      <c r="T615" s="230">
        <f>S615*H615</f>
        <v>0</v>
      </c>
      <c r="AR615" s="23" t="s">
        <v>239</v>
      </c>
      <c r="AT615" s="23" t="s">
        <v>146</v>
      </c>
      <c r="AU615" s="23" t="s">
        <v>82</v>
      </c>
      <c r="AY615" s="23" t="s">
        <v>143</v>
      </c>
      <c r="BE615" s="231">
        <f>IF(N615="základní",J615,0)</f>
        <v>0</v>
      </c>
      <c r="BF615" s="231">
        <f>IF(N615="snížená",J615,0)</f>
        <v>0</v>
      </c>
      <c r="BG615" s="231">
        <f>IF(N615="zákl. přenesená",J615,0)</f>
        <v>0</v>
      </c>
      <c r="BH615" s="231">
        <f>IF(N615="sníž. přenesená",J615,0)</f>
        <v>0</v>
      </c>
      <c r="BI615" s="231">
        <f>IF(N615="nulová",J615,0)</f>
        <v>0</v>
      </c>
      <c r="BJ615" s="23" t="s">
        <v>80</v>
      </c>
      <c r="BK615" s="231">
        <f>ROUND(I615*H615,2)</f>
        <v>0</v>
      </c>
      <c r="BL615" s="23" t="s">
        <v>239</v>
      </c>
      <c r="BM615" s="23" t="s">
        <v>752</v>
      </c>
    </row>
    <row r="616" s="11" customFormat="1">
      <c r="B616" s="235"/>
      <c r="C616" s="236"/>
      <c r="D616" s="232" t="s">
        <v>155</v>
      </c>
      <c r="E616" s="237" t="s">
        <v>21</v>
      </c>
      <c r="F616" s="238" t="s">
        <v>745</v>
      </c>
      <c r="G616" s="236"/>
      <c r="H616" s="237" t="s">
        <v>21</v>
      </c>
      <c r="I616" s="239"/>
      <c r="J616" s="236"/>
      <c r="K616" s="236"/>
      <c r="L616" s="240"/>
      <c r="M616" s="241"/>
      <c r="N616" s="242"/>
      <c r="O616" s="242"/>
      <c r="P616" s="242"/>
      <c r="Q616" s="242"/>
      <c r="R616" s="242"/>
      <c r="S616" s="242"/>
      <c r="T616" s="243"/>
      <c r="AT616" s="244" t="s">
        <v>155</v>
      </c>
      <c r="AU616" s="244" t="s">
        <v>82</v>
      </c>
      <c r="AV616" s="11" t="s">
        <v>80</v>
      </c>
      <c r="AW616" s="11" t="s">
        <v>35</v>
      </c>
      <c r="AX616" s="11" t="s">
        <v>72</v>
      </c>
      <c r="AY616" s="244" t="s">
        <v>143</v>
      </c>
    </row>
    <row r="617" s="12" customFormat="1">
      <c r="B617" s="245"/>
      <c r="C617" s="246"/>
      <c r="D617" s="232" t="s">
        <v>155</v>
      </c>
      <c r="E617" s="247" t="s">
        <v>21</v>
      </c>
      <c r="F617" s="248" t="s">
        <v>753</v>
      </c>
      <c r="G617" s="246"/>
      <c r="H617" s="249">
        <v>4.7999999999999998</v>
      </c>
      <c r="I617" s="250"/>
      <c r="J617" s="246"/>
      <c r="K617" s="246"/>
      <c r="L617" s="251"/>
      <c r="M617" s="252"/>
      <c r="N617" s="253"/>
      <c r="O617" s="253"/>
      <c r="P617" s="253"/>
      <c r="Q617" s="253"/>
      <c r="R617" s="253"/>
      <c r="S617" s="253"/>
      <c r="T617" s="254"/>
      <c r="AT617" s="255" t="s">
        <v>155</v>
      </c>
      <c r="AU617" s="255" t="s">
        <v>82</v>
      </c>
      <c r="AV617" s="12" t="s">
        <v>82</v>
      </c>
      <c r="AW617" s="12" t="s">
        <v>35</v>
      </c>
      <c r="AX617" s="12" t="s">
        <v>72</v>
      </c>
      <c r="AY617" s="255" t="s">
        <v>143</v>
      </c>
    </row>
    <row r="618" s="12" customFormat="1">
      <c r="B618" s="245"/>
      <c r="C618" s="246"/>
      <c r="D618" s="232" t="s">
        <v>155</v>
      </c>
      <c r="E618" s="247" t="s">
        <v>21</v>
      </c>
      <c r="F618" s="248" t="s">
        <v>754</v>
      </c>
      <c r="G618" s="246"/>
      <c r="H618" s="249">
        <v>2.4500000000000002</v>
      </c>
      <c r="I618" s="250"/>
      <c r="J618" s="246"/>
      <c r="K618" s="246"/>
      <c r="L618" s="251"/>
      <c r="M618" s="252"/>
      <c r="N618" s="253"/>
      <c r="O618" s="253"/>
      <c r="P618" s="253"/>
      <c r="Q618" s="253"/>
      <c r="R618" s="253"/>
      <c r="S618" s="253"/>
      <c r="T618" s="254"/>
      <c r="AT618" s="255" t="s">
        <v>155</v>
      </c>
      <c r="AU618" s="255" t="s">
        <v>82</v>
      </c>
      <c r="AV618" s="12" t="s">
        <v>82</v>
      </c>
      <c r="AW618" s="12" t="s">
        <v>35</v>
      </c>
      <c r="AX618" s="12" t="s">
        <v>72</v>
      </c>
      <c r="AY618" s="255" t="s">
        <v>143</v>
      </c>
    </row>
    <row r="619" s="12" customFormat="1">
      <c r="B619" s="245"/>
      <c r="C619" s="246"/>
      <c r="D619" s="232" t="s">
        <v>155</v>
      </c>
      <c r="E619" s="247" t="s">
        <v>21</v>
      </c>
      <c r="F619" s="248" t="s">
        <v>1057</v>
      </c>
      <c r="G619" s="246"/>
      <c r="H619" s="249">
        <v>7.0499999999999998</v>
      </c>
      <c r="I619" s="250"/>
      <c r="J619" s="246"/>
      <c r="K619" s="246"/>
      <c r="L619" s="251"/>
      <c r="M619" s="252"/>
      <c r="N619" s="253"/>
      <c r="O619" s="253"/>
      <c r="P619" s="253"/>
      <c r="Q619" s="253"/>
      <c r="R619" s="253"/>
      <c r="S619" s="253"/>
      <c r="T619" s="254"/>
      <c r="AT619" s="255" t="s">
        <v>155</v>
      </c>
      <c r="AU619" s="255" t="s">
        <v>82</v>
      </c>
      <c r="AV619" s="12" t="s">
        <v>82</v>
      </c>
      <c r="AW619" s="12" t="s">
        <v>35</v>
      </c>
      <c r="AX619" s="12" t="s">
        <v>72</v>
      </c>
      <c r="AY619" s="255" t="s">
        <v>143</v>
      </c>
    </row>
    <row r="620" s="12" customFormat="1">
      <c r="B620" s="245"/>
      <c r="C620" s="246"/>
      <c r="D620" s="232" t="s">
        <v>155</v>
      </c>
      <c r="E620" s="247" t="s">
        <v>21</v>
      </c>
      <c r="F620" s="248" t="s">
        <v>1058</v>
      </c>
      <c r="G620" s="246"/>
      <c r="H620" s="249">
        <v>2.625</v>
      </c>
      <c r="I620" s="250"/>
      <c r="J620" s="246"/>
      <c r="K620" s="246"/>
      <c r="L620" s="251"/>
      <c r="M620" s="252"/>
      <c r="N620" s="253"/>
      <c r="O620" s="253"/>
      <c r="P620" s="253"/>
      <c r="Q620" s="253"/>
      <c r="R620" s="253"/>
      <c r="S620" s="253"/>
      <c r="T620" s="254"/>
      <c r="AT620" s="255" t="s">
        <v>155</v>
      </c>
      <c r="AU620" s="255" t="s">
        <v>82</v>
      </c>
      <c r="AV620" s="12" t="s">
        <v>82</v>
      </c>
      <c r="AW620" s="12" t="s">
        <v>35</v>
      </c>
      <c r="AX620" s="12" t="s">
        <v>72</v>
      </c>
      <c r="AY620" s="255" t="s">
        <v>143</v>
      </c>
    </row>
    <row r="621" s="11" customFormat="1">
      <c r="B621" s="235"/>
      <c r="C621" s="236"/>
      <c r="D621" s="232" t="s">
        <v>155</v>
      </c>
      <c r="E621" s="237" t="s">
        <v>21</v>
      </c>
      <c r="F621" s="238" t="s">
        <v>1054</v>
      </c>
      <c r="G621" s="236"/>
      <c r="H621" s="237" t="s">
        <v>21</v>
      </c>
      <c r="I621" s="239"/>
      <c r="J621" s="236"/>
      <c r="K621" s="236"/>
      <c r="L621" s="240"/>
      <c r="M621" s="241"/>
      <c r="N621" s="242"/>
      <c r="O621" s="242"/>
      <c r="P621" s="242"/>
      <c r="Q621" s="242"/>
      <c r="R621" s="242"/>
      <c r="S621" s="242"/>
      <c r="T621" s="243"/>
      <c r="AT621" s="244" t="s">
        <v>155</v>
      </c>
      <c r="AU621" s="244" t="s">
        <v>82</v>
      </c>
      <c r="AV621" s="11" t="s">
        <v>80</v>
      </c>
      <c r="AW621" s="11" t="s">
        <v>35</v>
      </c>
      <c r="AX621" s="11" t="s">
        <v>72</v>
      </c>
      <c r="AY621" s="244" t="s">
        <v>143</v>
      </c>
    </row>
    <row r="622" s="12" customFormat="1">
      <c r="B622" s="245"/>
      <c r="C622" s="246"/>
      <c r="D622" s="232" t="s">
        <v>155</v>
      </c>
      <c r="E622" s="247" t="s">
        <v>21</v>
      </c>
      <c r="F622" s="248" t="s">
        <v>1059</v>
      </c>
      <c r="G622" s="246"/>
      <c r="H622" s="249">
        <v>2.8799999999999999</v>
      </c>
      <c r="I622" s="250"/>
      <c r="J622" s="246"/>
      <c r="K622" s="246"/>
      <c r="L622" s="251"/>
      <c r="M622" s="252"/>
      <c r="N622" s="253"/>
      <c r="O622" s="253"/>
      <c r="P622" s="253"/>
      <c r="Q622" s="253"/>
      <c r="R622" s="253"/>
      <c r="S622" s="253"/>
      <c r="T622" s="254"/>
      <c r="AT622" s="255" t="s">
        <v>155</v>
      </c>
      <c r="AU622" s="255" t="s">
        <v>82</v>
      </c>
      <c r="AV622" s="12" t="s">
        <v>82</v>
      </c>
      <c r="AW622" s="12" t="s">
        <v>35</v>
      </c>
      <c r="AX622" s="12" t="s">
        <v>72</v>
      </c>
      <c r="AY622" s="255" t="s">
        <v>143</v>
      </c>
    </row>
    <row r="623" s="13" customFormat="1">
      <c r="B623" s="256"/>
      <c r="C623" s="257"/>
      <c r="D623" s="232" t="s">
        <v>155</v>
      </c>
      <c r="E623" s="258" t="s">
        <v>21</v>
      </c>
      <c r="F623" s="259" t="s">
        <v>167</v>
      </c>
      <c r="G623" s="257"/>
      <c r="H623" s="260">
        <v>19.805</v>
      </c>
      <c r="I623" s="261"/>
      <c r="J623" s="257"/>
      <c r="K623" s="257"/>
      <c r="L623" s="262"/>
      <c r="M623" s="263"/>
      <c r="N623" s="264"/>
      <c r="O623" s="264"/>
      <c r="P623" s="264"/>
      <c r="Q623" s="264"/>
      <c r="R623" s="264"/>
      <c r="S623" s="264"/>
      <c r="T623" s="265"/>
      <c r="AT623" s="266" t="s">
        <v>155</v>
      </c>
      <c r="AU623" s="266" t="s">
        <v>82</v>
      </c>
      <c r="AV623" s="13" t="s">
        <v>151</v>
      </c>
      <c r="AW623" s="13" t="s">
        <v>35</v>
      </c>
      <c r="AX623" s="13" t="s">
        <v>80</v>
      </c>
      <c r="AY623" s="266" t="s">
        <v>143</v>
      </c>
    </row>
    <row r="624" s="10" customFormat="1" ht="29.88" customHeight="1">
      <c r="B624" s="204"/>
      <c r="C624" s="205"/>
      <c r="D624" s="206" t="s">
        <v>71</v>
      </c>
      <c r="E624" s="218" t="s">
        <v>756</v>
      </c>
      <c r="F624" s="218" t="s">
        <v>757</v>
      </c>
      <c r="G624" s="205"/>
      <c r="H624" s="205"/>
      <c r="I624" s="208"/>
      <c r="J624" s="219">
        <f>BK624</f>
        <v>0</v>
      </c>
      <c r="K624" s="205"/>
      <c r="L624" s="210"/>
      <c r="M624" s="211"/>
      <c r="N624" s="212"/>
      <c r="O624" s="212"/>
      <c r="P624" s="213">
        <f>SUM(P625:P647)</f>
        <v>0</v>
      </c>
      <c r="Q624" s="212"/>
      <c r="R624" s="213">
        <f>SUM(R625:R647)</f>
        <v>0.41182269999999999</v>
      </c>
      <c r="S624" s="212"/>
      <c r="T624" s="214">
        <f>SUM(T625:T647)</f>
        <v>0.077484810000000001</v>
      </c>
      <c r="AR624" s="215" t="s">
        <v>82</v>
      </c>
      <c r="AT624" s="216" t="s">
        <v>71</v>
      </c>
      <c r="AU624" s="216" t="s">
        <v>80</v>
      </c>
      <c r="AY624" s="215" t="s">
        <v>143</v>
      </c>
      <c r="BK624" s="217">
        <f>SUM(BK625:BK647)</f>
        <v>0</v>
      </c>
    </row>
    <row r="625" s="1" customFormat="1" ht="16.5" customHeight="1">
      <c r="B625" s="45"/>
      <c r="C625" s="220" t="s">
        <v>1060</v>
      </c>
      <c r="D625" s="220" t="s">
        <v>146</v>
      </c>
      <c r="E625" s="221" t="s">
        <v>759</v>
      </c>
      <c r="F625" s="222" t="s">
        <v>760</v>
      </c>
      <c r="G625" s="223" t="s">
        <v>162</v>
      </c>
      <c r="H625" s="224">
        <v>249.95099999999999</v>
      </c>
      <c r="I625" s="225"/>
      <c r="J625" s="226">
        <f>ROUND(I625*H625,2)</f>
        <v>0</v>
      </c>
      <c r="K625" s="222" t="s">
        <v>150</v>
      </c>
      <c r="L625" s="71"/>
      <c r="M625" s="227" t="s">
        <v>21</v>
      </c>
      <c r="N625" s="228" t="s">
        <v>43</v>
      </c>
      <c r="O625" s="46"/>
      <c r="P625" s="229">
        <f>O625*H625</f>
        <v>0</v>
      </c>
      <c r="Q625" s="229">
        <v>0.001</v>
      </c>
      <c r="R625" s="229">
        <f>Q625*H625</f>
        <v>0.24995100000000001</v>
      </c>
      <c r="S625" s="229">
        <v>0.00031</v>
      </c>
      <c r="T625" s="230">
        <f>S625*H625</f>
        <v>0.077484810000000001</v>
      </c>
      <c r="AR625" s="23" t="s">
        <v>239</v>
      </c>
      <c r="AT625" s="23" t="s">
        <v>146</v>
      </c>
      <c r="AU625" s="23" t="s">
        <v>82</v>
      </c>
      <c r="AY625" s="23" t="s">
        <v>143</v>
      </c>
      <c r="BE625" s="231">
        <f>IF(N625="základní",J625,0)</f>
        <v>0</v>
      </c>
      <c r="BF625" s="231">
        <f>IF(N625="snížená",J625,0)</f>
        <v>0</v>
      </c>
      <c r="BG625" s="231">
        <f>IF(N625="zákl. přenesená",J625,0)</f>
        <v>0</v>
      </c>
      <c r="BH625" s="231">
        <f>IF(N625="sníž. přenesená",J625,0)</f>
        <v>0</v>
      </c>
      <c r="BI625" s="231">
        <f>IF(N625="nulová",J625,0)</f>
        <v>0</v>
      </c>
      <c r="BJ625" s="23" t="s">
        <v>80</v>
      </c>
      <c r="BK625" s="231">
        <f>ROUND(I625*H625,2)</f>
        <v>0</v>
      </c>
      <c r="BL625" s="23" t="s">
        <v>239</v>
      </c>
      <c r="BM625" s="23" t="s">
        <v>761</v>
      </c>
    </row>
    <row r="626" s="1" customFormat="1">
      <c r="B626" s="45"/>
      <c r="C626" s="73"/>
      <c r="D626" s="232" t="s">
        <v>153</v>
      </c>
      <c r="E626" s="73"/>
      <c r="F626" s="233" t="s">
        <v>762</v>
      </c>
      <c r="G626" s="73"/>
      <c r="H626" s="73"/>
      <c r="I626" s="190"/>
      <c r="J626" s="73"/>
      <c r="K626" s="73"/>
      <c r="L626" s="71"/>
      <c r="M626" s="234"/>
      <c r="N626" s="46"/>
      <c r="O626" s="46"/>
      <c r="P626" s="46"/>
      <c r="Q626" s="46"/>
      <c r="R626" s="46"/>
      <c r="S626" s="46"/>
      <c r="T626" s="94"/>
      <c r="AT626" s="23" t="s">
        <v>153</v>
      </c>
      <c r="AU626" s="23" t="s">
        <v>82</v>
      </c>
    </row>
    <row r="627" s="11" customFormat="1">
      <c r="B627" s="235"/>
      <c r="C627" s="236"/>
      <c r="D627" s="232" t="s">
        <v>155</v>
      </c>
      <c r="E627" s="237" t="s">
        <v>21</v>
      </c>
      <c r="F627" s="238" t="s">
        <v>216</v>
      </c>
      <c r="G627" s="236"/>
      <c r="H627" s="237" t="s">
        <v>21</v>
      </c>
      <c r="I627" s="239"/>
      <c r="J627" s="236"/>
      <c r="K627" s="236"/>
      <c r="L627" s="240"/>
      <c r="M627" s="241"/>
      <c r="N627" s="242"/>
      <c r="O627" s="242"/>
      <c r="P627" s="242"/>
      <c r="Q627" s="242"/>
      <c r="R627" s="242"/>
      <c r="S627" s="242"/>
      <c r="T627" s="243"/>
      <c r="AT627" s="244" t="s">
        <v>155</v>
      </c>
      <c r="AU627" s="244" t="s">
        <v>82</v>
      </c>
      <c r="AV627" s="11" t="s">
        <v>80</v>
      </c>
      <c r="AW627" s="11" t="s">
        <v>35</v>
      </c>
      <c r="AX627" s="11" t="s">
        <v>72</v>
      </c>
      <c r="AY627" s="244" t="s">
        <v>143</v>
      </c>
    </row>
    <row r="628" s="11" customFormat="1">
      <c r="B628" s="235"/>
      <c r="C628" s="236"/>
      <c r="D628" s="232" t="s">
        <v>155</v>
      </c>
      <c r="E628" s="237" t="s">
        <v>21</v>
      </c>
      <c r="F628" s="238" t="s">
        <v>763</v>
      </c>
      <c r="G628" s="236"/>
      <c r="H628" s="237" t="s">
        <v>21</v>
      </c>
      <c r="I628" s="239"/>
      <c r="J628" s="236"/>
      <c r="K628" s="236"/>
      <c r="L628" s="240"/>
      <c r="M628" s="241"/>
      <c r="N628" s="242"/>
      <c r="O628" s="242"/>
      <c r="P628" s="242"/>
      <c r="Q628" s="242"/>
      <c r="R628" s="242"/>
      <c r="S628" s="242"/>
      <c r="T628" s="243"/>
      <c r="AT628" s="244" t="s">
        <v>155</v>
      </c>
      <c r="AU628" s="244" t="s">
        <v>82</v>
      </c>
      <c r="AV628" s="11" t="s">
        <v>80</v>
      </c>
      <c r="AW628" s="11" t="s">
        <v>35</v>
      </c>
      <c r="AX628" s="11" t="s">
        <v>72</v>
      </c>
      <c r="AY628" s="244" t="s">
        <v>143</v>
      </c>
    </row>
    <row r="629" s="12" customFormat="1">
      <c r="B629" s="245"/>
      <c r="C629" s="246"/>
      <c r="D629" s="232" t="s">
        <v>155</v>
      </c>
      <c r="E629" s="247" t="s">
        <v>21</v>
      </c>
      <c r="F629" s="248" t="s">
        <v>1061</v>
      </c>
      <c r="G629" s="246"/>
      <c r="H629" s="249">
        <v>249.95099999999999</v>
      </c>
      <c r="I629" s="250"/>
      <c r="J629" s="246"/>
      <c r="K629" s="246"/>
      <c r="L629" s="251"/>
      <c r="M629" s="252"/>
      <c r="N629" s="253"/>
      <c r="O629" s="253"/>
      <c r="P629" s="253"/>
      <c r="Q629" s="253"/>
      <c r="R629" s="253"/>
      <c r="S629" s="253"/>
      <c r="T629" s="254"/>
      <c r="AT629" s="255" t="s">
        <v>155</v>
      </c>
      <c r="AU629" s="255" t="s">
        <v>82</v>
      </c>
      <c r="AV629" s="12" t="s">
        <v>82</v>
      </c>
      <c r="AW629" s="12" t="s">
        <v>35</v>
      </c>
      <c r="AX629" s="12" t="s">
        <v>80</v>
      </c>
      <c r="AY629" s="255" t="s">
        <v>143</v>
      </c>
    </row>
    <row r="630" s="1" customFormat="1" ht="25.5" customHeight="1">
      <c r="B630" s="45"/>
      <c r="C630" s="220" t="s">
        <v>1062</v>
      </c>
      <c r="D630" s="220" t="s">
        <v>146</v>
      </c>
      <c r="E630" s="221" t="s">
        <v>766</v>
      </c>
      <c r="F630" s="222" t="s">
        <v>767</v>
      </c>
      <c r="G630" s="223" t="s">
        <v>162</v>
      </c>
      <c r="H630" s="224">
        <v>351.89499999999998</v>
      </c>
      <c r="I630" s="225"/>
      <c r="J630" s="226">
        <f>ROUND(I630*H630,2)</f>
        <v>0</v>
      </c>
      <c r="K630" s="222" t="s">
        <v>150</v>
      </c>
      <c r="L630" s="71"/>
      <c r="M630" s="227" t="s">
        <v>21</v>
      </c>
      <c r="N630" s="228" t="s">
        <v>43</v>
      </c>
      <c r="O630" s="46"/>
      <c r="P630" s="229">
        <f>O630*H630</f>
        <v>0</v>
      </c>
      <c r="Q630" s="229">
        <v>0.00020000000000000001</v>
      </c>
      <c r="R630" s="229">
        <f>Q630*H630</f>
        <v>0.070378999999999997</v>
      </c>
      <c r="S630" s="229">
        <v>0</v>
      </c>
      <c r="T630" s="230">
        <f>S630*H630</f>
        <v>0</v>
      </c>
      <c r="AR630" s="23" t="s">
        <v>239</v>
      </c>
      <c r="AT630" s="23" t="s">
        <v>146</v>
      </c>
      <c r="AU630" s="23" t="s">
        <v>82</v>
      </c>
      <c r="AY630" s="23" t="s">
        <v>143</v>
      </c>
      <c r="BE630" s="231">
        <f>IF(N630="základní",J630,0)</f>
        <v>0</v>
      </c>
      <c r="BF630" s="231">
        <f>IF(N630="snížená",J630,0)</f>
        <v>0</v>
      </c>
      <c r="BG630" s="231">
        <f>IF(N630="zákl. přenesená",J630,0)</f>
        <v>0</v>
      </c>
      <c r="BH630" s="231">
        <f>IF(N630="sníž. přenesená",J630,0)</f>
        <v>0</v>
      </c>
      <c r="BI630" s="231">
        <f>IF(N630="nulová",J630,0)</f>
        <v>0</v>
      </c>
      <c r="BJ630" s="23" t="s">
        <v>80</v>
      </c>
      <c r="BK630" s="231">
        <f>ROUND(I630*H630,2)</f>
        <v>0</v>
      </c>
      <c r="BL630" s="23" t="s">
        <v>239</v>
      </c>
      <c r="BM630" s="23" t="s">
        <v>768</v>
      </c>
    </row>
    <row r="631" s="11" customFormat="1">
      <c r="B631" s="235"/>
      <c r="C631" s="236"/>
      <c r="D631" s="232" t="s">
        <v>155</v>
      </c>
      <c r="E631" s="237" t="s">
        <v>21</v>
      </c>
      <c r="F631" s="238" t="s">
        <v>183</v>
      </c>
      <c r="G631" s="236"/>
      <c r="H631" s="237" t="s">
        <v>21</v>
      </c>
      <c r="I631" s="239"/>
      <c r="J631" s="236"/>
      <c r="K631" s="236"/>
      <c r="L631" s="240"/>
      <c r="M631" s="241"/>
      <c r="N631" s="242"/>
      <c r="O631" s="242"/>
      <c r="P631" s="242"/>
      <c r="Q631" s="242"/>
      <c r="R631" s="242"/>
      <c r="S631" s="242"/>
      <c r="T631" s="243"/>
      <c r="AT631" s="244" t="s">
        <v>155</v>
      </c>
      <c r="AU631" s="244" t="s">
        <v>82</v>
      </c>
      <c r="AV631" s="11" t="s">
        <v>80</v>
      </c>
      <c r="AW631" s="11" t="s">
        <v>35</v>
      </c>
      <c r="AX631" s="11" t="s">
        <v>72</v>
      </c>
      <c r="AY631" s="244" t="s">
        <v>143</v>
      </c>
    </row>
    <row r="632" s="12" customFormat="1">
      <c r="B632" s="245"/>
      <c r="C632" s="246"/>
      <c r="D632" s="232" t="s">
        <v>155</v>
      </c>
      <c r="E632" s="247" t="s">
        <v>21</v>
      </c>
      <c r="F632" s="248" t="s">
        <v>841</v>
      </c>
      <c r="G632" s="246"/>
      <c r="H632" s="249">
        <v>375.51299999999998</v>
      </c>
      <c r="I632" s="250"/>
      <c r="J632" s="246"/>
      <c r="K632" s="246"/>
      <c r="L632" s="251"/>
      <c r="M632" s="252"/>
      <c r="N632" s="253"/>
      <c r="O632" s="253"/>
      <c r="P632" s="253"/>
      <c r="Q632" s="253"/>
      <c r="R632" s="253"/>
      <c r="S632" s="253"/>
      <c r="T632" s="254"/>
      <c r="AT632" s="255" t="s">
        <v>155</v>
      </c>
      <c r="AU632" s="255" t="s">
        <v>82</v>
      </c>
      <c r="AV632" s="12" t="s">
        <v>82</v>
      </c>
      <c r="AW632" s="12" t="s">
        <v>35</v>
      </c>
      <c r="AX632" s="12" t="s">
        <v>72</v>
      </c>
      <c r="AY632" s="255" t="s">
        <v>143</v>
      </c>
    </row>
    <row r="633" s="12" customFormat="1">
      <c r="B633" s="245"/>
      <c r="C633" s="246"/>
      <c r="D633" s="232" t="s">
        <v>155</v>
      </c>
      <c r="E633" s="247" t="s">
        <v>21</v>
      </c>
      <c r="F633" s="248" t="s">
        <v>842</v>
      </c>
      <c r="G633" s="246"/>
      <c r="H633" s="249">
        <v>48.689999999999998</v>
      </c>
      <c r="I633" s="250"/>
      <c r="J633" s="246"/>
      <c r="K633" s="246"/>
      <c r="L633" s="251"/>
      <c r="M633" s="252"/>
      <c r="N633" s="253"/>
      <c r="O633" s="253"/>
      <c r="P633" s="253"/>
      <c r="Q633" s="253"/>
      <c r="R633" s="253"/>
      <c r="S633" s="253"/>
      <c r="T633" s="254"/>
      <c r="AT633" s="255" t="s">
        <v>155</v>
      </c>
      <c r="AU633" s="255" t="s">
        <v>82</v>
      </c>
      <c r="AV633" s="12" t="s">
        <v>82</v>
      </c>
      <c r="AW633" s="12" t="s">
        <v>35</v>
      </c>
      <c r="AX633" s="12" t="s">
        <v>72</v>
      </c>
      <c r="AY633" s="255" t="s">
        <v>143</v>
      </c>
    </row>
    <row r="634" s="12" customFormat="1">
      <c r="B634" s="245"/>
      <c r="C634" s="246"/>
      <c r="D634" s="232" t="s">
        <v>155</v>
      </c>
      <c r="E634" s="247" t="s">
        <v>21</v>
      </c>
      <c r="F634" s="248" t="s">
        <v>843</v>
      </c>
      <c r="G634" s="246"/>
      <c r="H634" s="249">
        <v>0.996</v>
      </c>
      <c r="I634" s="250"/>
      <c r="J634" s="246"/>
      <c r="K634" s="246"/>
      <c r="L634" s="251"/>
      <c r="M634" s="252"/>
      <c r="N634" s="253"/>
      <c r="O634" s="253"/>
      <c r="P634" s="253"/>
      <c r="Q634" s="253"/>
      <c r="R634" s="253"/>
      <c r="S634" s="253"/>
      <c r="T634" s="254"/>
      <c r="AT634" s="255" t="s">
        <v>155</v>
      </c>
      <c r="AU634" s="255" t="s">
        <v>82</v>
      </c>
      <c r="AV634" s="12" t="s">
        <v>82</v>
      </c>
      <c r="AW634" s="12" t="s">
        <v>35</v>
      </c>
      <c r="AX634" s="12" t="s">
        <v>72</v>
      </c>
      <c r="AY634" s="255" t="s">
        <v>143</v>
      </c>
    </row>
    <row r="635" s="12" customFormat="1">
      <c r="B635" s="245"/>
      <c r="C635" s="246"/>
      <c r="D635" s="232" t="s">
        <v>155</v>
      </c>
      <c r="E635" s="247" t="s">
        <v>21</v>
      </c>
      <c r="F635" s="248" t="s">
        <v>844</v>
      </c>
      <c r="G635" s="246"/>
      <c r="H635" s="249">
        <v>-23.84</v>
      </c>
      <c r="I635" s="250"/>
      <c r="J635" s="246"/>
      <c r="K635" s="246"/>
      <c r="L635" s="251"/>
      <c r="M635" s="252"/>
      <c r="N635" s="253"/>
      <c r="O635" s="253"/>
      <c r="P635" s="253"/>
      <c r="Q635" s="253"/>
      <c r="R635" s="253"/>
      <c r="S635" s="253"/>
      <c r="T635" s="254"/>
      <c r="AT635" s="255" t="s">
        <v>155</v>
      </c>
      <c r="AU635" s="255" t="s">
        <v>82</v>
      </c>
      <c r="AV635" s="12" t="s">
        <v>82</v>
      </c>
      <c r="AW635" s="12" t="s">
        <v>35</v>
      </c>
      <c r="AX635" s="12" t="s">
        <v>72</v>
      </c>
      <c r="AY635" s="255" t="s">
        <v>143</v>
      </c>
    </row>
    <row r="636" s="12" customFormat="1">
      <c r="B636" s="245"/>
      <c r="C636" s="246"/>
      <c r="D636" s="232" t="s">
        <v>155</v>
      </c>
      <c r="E636" s="247" t="s">
        <v>21</v>
      </c>
      <c r="F636" s="248" t="s">
        <v>845</v>
      </c>
      <c r="G636" s="246"/>
      <c r="H636" s="249">
        <v>-26.010000000000002</v>
      </c>
      <c r="I636" s="250"/>
      <c r="J636" s="246"/>
      <c r="K636" s="246"/>
      <c r="L636" s="251"/>
      <c r="M636" s="252"/>
      <c r="N636" s="253"/>
      <c r="O636" s="253"/>
      <c r="P636" s="253"/>
      <c r="Q636" s="253"/>
      <c r="R636" s="253"/>
      <c r="S636" s="253"/>
      <c r="T636" s="254"/>
      <c r="AT636" s="255" t="s">
        <v>155</v>
      </c>
      <c r="AU636" s="255" t="s">
        <v>82</v>
      </c>
      <c r="AV636" s="12" t="s">
        <v>82</v>
      </c>
      <c r="AW636" s="12" t="s">
        <v>35</v>
      </c>
      <c r="AX636" s="12" t="s">
        <v>72</v>
      </c>
      <c r="AY636" s="255" t="s">
        <v>143</v>
      </c>
    </row>
    <row r="637" s="12" customFormat="1">
      <c r="B637" s="245"/>
      <c r="C637" s="246"/>
      <c r="D637" s="232" t="s">
        <v>155</v>
      </c>
      <c r="E637" s="247" t="s">
        <v>21</v>
      </c>
      <c r="F637" s="248" t="s">
        <v>846</v>
      </c>
      <c r="G637" s="246"/>
      <c r="H637" s="249">
        <v>-23.454000000000001</v>
      </c>
      <c r="I637" s="250"/>
      <c r="J637" s="246"/>
      <c r="K637" s="246"/>
      <c r="L637" s="251"/>
      <c r="M637" s="252"/>
      <c r="N637" s="253"/>
      <c r="O637" s="253"/>
      <c r="P637" s="253"/>
      <c r="Q637" s="253"/>
      <c r="R637" s="253"/>
      <c r="S637" s="253"/>
      <c r="T637" s="254"/>
      <c r="AT637" s="255" t="s">
        <v>155</v>
      </c>
      <c r="AU637" s="255" t="s">
        <v>82</v>
      </c>
      <c r="AV637" s="12" t="s">
        <v>82</v>
      </c>
      <c r="AW637" s="12" t="s">
        <v>35</v>
      </c>
      <c r="AX637" s="12" t="s">
        <v>72</v>
      </c>
      <c r="AY637" s="255" t="s">
        <v>143</v>
      </c>
    </row>
    <row r="638" s="13" customFormat="1">
      <c r="B638" s="256"/>
      <c r="C638" s="257"/>
      <c r="D638" s="232" t="s">
        <v>155</v>
      </c>
      <c r="E638" s="258" t="s">
        <v>21</v>
      </c>
      <c r="F638" s="259" t="s">
        <v>167</v>
      </c>
      <c r="G638" s="257"/>
      <c r="H638" s="260">
        <v>351.89499999999998</v>
      </c>
      <c r="I638" s="261"/>
      <c r="J638" s="257"/>
      <c r="K638" s="257"/>
      <c r="L638" s="262"/>
      <c r="M638" s="263"/>
      <c r="N638" s="264"/>
      <c r="O638" s="264"/>
      <c r="P638" s="264"/>
      <c r="Q638" s="264"/>
      <c r="R638" s="264"/>
      <c r="S638" s="264"/>
      <c r="T638" s="265"/>
      <c r="AT638" s="266" t="s">
        <v>155</v>
      </c>
      <c r="AU638" s="266" t="s">
        <v>82</v>
      </c>
      <c r="AV638" s="13" t="s">
        <v>151</v>
      </c>
      <c r="AW638" s="13" t="s">
        <v>35</v>
      </c>
      <c r="AX638" s="13" t="s">
        <v>80</v>
      </c>
      <c r="AY638" s="266" t="s">
        <v>143</v>
      </c>
    </row>
    <row r="639" s="1" customFormat="1" ht="25.5" customHeight="1">
      <c r="B639" s="45"/>
      <c r="C639" s="220" t="s">
        <v>1063</v>
      </c>
      <c r="D639" s="220" t="s">
        <v>146</v>
      </c>
      <c r="E639" s="221" t="s">
        <v>770</v>
      </c>
      <c r="F639" s="222" t="s">
        <v>771</v>
      </c>
      <c r="G639" s="223" t="s">
        <v>162</v>
      </c>
      <c r="H639" s="224">
        <v>351.89499999999998</v>
      </c>
      <c r="I639" s="225"/>
      <c r="J639" s="226">
        <f>ROUND(I639*H639,2)</f>
        <v>0</v>
      </c>
      <c r="K639" s="222" t="s">
        <v>150</v>
      </c>
      <c r="L639" s="71"/>
      <c r="M639" s="227" t="s">
        <v>21</v>
      </c>
      <c r="N639" s="228" t="s">
        <v>43</v>
      </c>
      <c r="O639" s="46"/>
      <c r="P639" s="229">
        <f>O639*H639</f>
        <v>0</v>
      </c>
      <c r="Q639" s="229">
        <v>0.00025999999999999998</v>
      </c>
      <c r="R639" s="229">
        <f>Q639*H639</f>
        <v>0.091492699999999982</v>
      </c>
      <c r="S639" s="229">
        <v>0</v>
      </c>
      <c r="T639" s="230">
        <f>S639*H639</f>
        <v>0</v>
      </c>
      <c r="AR639" s="23" t="s">
        <v>239</v>
      </c>
      <c r="AT639" s="23" t="s">
        <v>146</v>
      </c>
      <c r="AU639" s="23" t="s">
        <v>82</v>
      </c>
      <c r="AY639" s="23" t="s">
        <v>143</v>
      </c>
      <c r="BE639" s="231">
        <f>IF(N639="základní",J639,0)</f>
        <v>0</v>
      </c>
      <c r="BF639" s="231">
        <f>IF(N639="snížená",J639,0)</f>
        <v>0</v>
      </c>
      <c r="BG639" s="231">
        <f>IF(N639="zákl. přenesená",J639,0)</f>
        <v>0</v>
      </c>
      <c r="BH639" s="231">
        <f>IF(N639="sníž. přenesená",J639,0)</f>
        <v>0</v>
      </c>
      <c r="BI639" s="231">
        <f>IF(N639="nulová",J639,0)</f>
        <v>0</v>
      </c>
      <c r="BJ639" s="23" t="s">
        <v>80</v>
      </c>
      <c r="BK639" s="231">
        <f>ROUND(I639*H639,2)</f>
        <v>0</v>
      </c>
      <c r="BL639" s="23" t="s">
        <v>239</v>
      </c>
      <c r="BM639" s="23" t="s">
        <v>772</v>
      </c>
    </row>
    <row r="640" s="11" customFormat="1">
      <c r="B640" s="235"/>
      <c r="C640" s="236"/>
      <c r="D640" s="232" t="s">
        <v>155</v>
      </c>
      <c r="E640" s="237" t="s">
        <v>21</v>
      </c>
      <c r="F640" s="238" t="s">
        <v>183</v>
      </c>
      <c r="G640" s="236"/>
      <c r="H640" s="237" t="s">
        <v>21</v>
      </c>
      <c r="I640" s="239"/>
      <c r="J640" s="236"/>
      <c r="K640" s="236"/>
      <c r="L640" s="240"/>
      <c r="M640" s="241"/>
      <c r="N640" s="242"/>
      <c r="O640" s="242"/>
      <c r="P640" s="242"/>
      <c r="Q640" s="242"/>
      <c r="R640" s="242"/>
      <c r="S640" s="242"/>
      <c r="T640" s="243"/>
      <c r="AT640" s="244" t="s">
        <v>155</v>
      </c>
      <c r="AU640" s="244" t="s">
        <v>82</v>
      </c>
      <c r="AV640" s="11" t="s">
        <v>80</v>
      </c>
      <c r="AW640" s="11" t="s">
        <v>35</v>
      </c>
      <c r="AX640" s="11" t="s">
        <v>72</v>
      </c>
      <c r="AY640" s="244" t="s">
        <v>143</v>
      </c>
    </row>
    <row r="641" s="12" customFormat="1">
      <c r="B641" s="245"/>
      <c r="C641" s="246"/>
      <c r="D641" s="232" t="s">
        <v>155</v>
      </c>
      <c r="E641" s="247" t="s">
        <v>21</v>
      </c>
      <c r="F641" s="248" t="s">
        <v>841</v>
      </c>
      <c r="G641" s="246"/>
      <c r="H641" s="249">
        <v>375.51299999999998</v>
      </c>
      <c r="I641" s="250"/>
      <c r="J641" s="246"/>
      <c r="K641" s="246"/>
      <c r="L641" s="251"/>
      <c r="M641" s="252"/>
      <c r="N641" s="253"/>
      <c r="O641" s="253"/>
      <c r="P641" s="253"/>
      <c r="Q641" s="253"/>
      <c r="R641" s="253"/>
      <c r="S641" s="253"/>
      <c r="T641" s="254"/>
      <c r="AT641" s="255" t="s">
        <v>155</v>
      </c>
      <c r="AU641" s="255" t="s">
        <v>82</v>
      </c>
      <c r="AV641" s="12" t="s">
        <v>82</v>
      </c>
      <c r="AW641" s="12" t="s">
        <v>35</v>
      </c>
      <c r="AX641" s="12" t="s">
        <v>72</v>
      </c>
      <c r="AY641" s="255" t="s">
        <v>143</v>
      </c>
    </row>
    <row r="642" s="12" customFormat="1">
      <c r="B642" s="245"/>
      <c r="C642" s="246"/>
      <c r="D642" s="232" t="s">
        <v>155</v>
      </c>
      <c r="E642" s="247" t="s">
        <v>21</v>
      </c>
      <c r="F642" s="248" t="s">
        <v>842</v>
      </c>
      <c r="G642" s="246"/>
      <c r="H642" s="249">
        <v>48.689999999999998</v>
      </c>
      <c r="I642" s="250"/>
      <c r="J642" s="246"/>
      <c r="K642" s="246"/>
      <c r="L642" s="251"/>
      <c r="M642" s="252"/>
      <c r="N642" s="253"/>
      <c r="O642" s="253"/>
      <c r="P642" s="253"/>
      <c r="Q642" s="253"/>
      <c r="R642" s="253"/>
      <c r="S642" s="253"/>
      <c r="T642" s="254"/>
      <c r="AT642" s="255" t="s">
        <v>155</v>
      </c>
      <c r="AU642" s="255" t="s">
        <v>82</v>
      </c>
      <c r="AV642" s="12" t="s">
        <v>82</v>
      </c>
      <c r="AW642" s="12" t="s">
        <v>35</v>
      </c>
      <c r="AX642" s="12" t="s">
        <v>72</v>
      </c>
      <c r="AY642" s="255" t="s">
        <v>143</v>
      </c>
    </row>
    <row r="643" s="12" customFormat="1">
      <c r="B643" s="245"/>
      <c r="C643" s="246"/>
      <c r="D643" s="232" t="s">
        <v>155</v>
      </c>
      <c r="E643" s="247" t="s">
        <v>21</v>
      </c>
      <c r="F643" s="248" t="s">
        <v>843</v>
      </c>
      <c r="G643" s="246"/>
      <c r="H643" s="249">
        <v>0.996</v>
      </c>
      <c r="I643" s="250"/>
      <c r="J643" s="246"/>
      <c r="K643" s="246"/>
      <c r="L643" s="251"/>
      <c r="M643" s="252"/>
      <c r="N643" s="253"/>
      <c r="O643" s="253"/>
      <c r="P643" s="253"/>
      <c r="Q643" s="253"/>
      <c r="R643" s="253"/>
      <c r="S643" s="253"/>
      <c r="T643" s="254"/>
      <c r="AT643" s="255" t="s">
        <v>155</v>
      </c>
      <c r="AU643" s="255" t="s">
        <v>82</v>
      </c>
      <c r="AV643" s="12" t="s">
        <v>82</v>
      </c>
      <c r="AW643" s="12" t="s">
        <v>35</v>
      </c>
      <c r="AX643" s="12" t="s">
        <v>72</v>
      </c>
      <c r="AY643" s="255" t="s">
        <v>143</v>
      </c>
    </row>
    <row r="644" s="12" customFormat="1">
      <c r="B644" s="245"/>
      <c r="C644" s="246"/>
      <c r="D644" s="232" t="s">
        <v>155</v>
      </c>
      <c r="E644" s="247" t="s">
        <v>21</v>
      </c>
      <c r="F644" s="248" t="s">
        <v>844</v>
      </c>
      <c r="G644" s="246"/>
      <c r="H644" s="249">
        <v>-23.84</v>
      </c>
      <c r="I644" s="250"/>
      <c r="J644" s="246"/>
      <c r="K644" s="246"/>
      <c r="L644" s="251"/>
      <c r="M644" s="252"/>
      <c r="N644" s="253"/>
      <c r="O644" s="253"/>
      <c r="P644" s="253"/>
      <c r="Q644" s="253"/>
      <c r="R644" s="253"/>
      <c r="S644" s="253"/>
      <c r="T644" s="254"/>
      <c r="AT644" s="255" t="s">
        <v>155</v>
      </c>
      <c r="AU644" s="255" t="s">
        <v>82</v>
      </c>
      <c r="AV644" s="12" t="s">
        <v>82</v>
      </c>
      <c r="AW644" s="12" t="s">
        <v>35</v>
      </c>
      <c r="AX644" s="12" t="s">
        <v>72</v>
      </c>
      <c r="AY644" s="255" t="s">
        <v>143</v>
      </c>
    </row>
    <row r="645" s="12" customFormat="1">
      <c r="B645" s="245"/>
      <c r="C645" s="246"/>
      <c r="D645" s="232" t="s">
        <v>155</v>
      </c>
      <c r="E645" s="247" t="s">
        <v>21</v>
      </c>
      <c r="F645" s="248" t="s">
        <v>845</v>
      </c>
      <c r="G645" s="246"/>
      <c r="H645" s="249">
        <v>-26.010000000000002</v>
      </c>
      <c r="I645" s="250"/>
      <c r="J645" s="246"/>
      <c r="K645" s="246"/>
      <c r="L645" s="251"/>
      <c r="M645" s="252"/>
      <c r="N645" s="253"/>
      <c r="O645" s="253"/>
      <c r="P645" s="253"/>
      <c r="Q645" s="253"/>
      <c r="R645" s="253"/>
      <c r="S645" s="253"/>
      <c r="T645" s="254"/>
      <c r="AT645" s="255" t="s">
        <v>155</v>
      </c>
      <c r="AU645" s="255" t="s">
        <v>82</v>
      </c>
      <c r="AV645" s="12" t="s">
        <v>82</v>
      </c>
      <c r="AW645" s="12" t="s">
        <v>35</v>
      </c>
      <c r="AX645" s="12" t="s">
        <v>72</v>
      </c>
      <c r="AY645" s="255" t="s">
        <v>143</v>
      </c>
    </row>
    <row r="646" s="12" customFormat="1">
      <c r="B646" s="245"/>
      <c r="C646" s="246"/>
      <c r="D646" s="232" t="s">
        <v>155</v>
      </c>
      <c r="E646" s="247" t="s">
        <v>21</v>
      </c>
      <c r="F646" s="248" t="s">
        <v>846</v>
      </c>
      <c r="G646" s="246"/>
      <c r="H646" s="249">
        <v>-23.454000000000001</v>
      </c>
      <c r="I646" s="250"/>
      <c r="J646" s="246"/>
      <c r="K646" s="246"/>
      <c r="L646" s="251"/>
      <c r="M646" s="252"/>
      <c r="N646" s="253"/>
      <c r="O646" s="253"/>
      <c r="P646" s="253"/>
      <c r="Q646" s="253"/>
      <c r="R646" s="253"/>
      <c r="S646" s="253"/>
      <c r="T646" s="254"/>
      <c r="AT646" s="255" t="s">
        <v>155</v>
      </c>
      <c r="AU646" s="255" t="s">
        <v>82</v>
      </c>
      <c r="AV646" s="12" t="s">
        <v>82</v>
      </c>
      <c r="AW646" s="12" t="s">
        <v>35</v>
      </c>
      <c r="AX646" s="12" t="s">
        <v>72</v>
      </c>
      <c r="AY646" s="255" t="s">
        <v>143</v>
      </c>
    </row>
    <row r="647" s="13" customFormat="1">
      <c r="B647" s="256"/>
      <c r="C647" s="257"/>
      <c r="D647" s="232" t="s">
        <v>155</v>
      </c>
      <c r="E647" s="258" t="s">
        <v>21</v>
      </c>
      <c r="F647" s="259" t="s">
        <v>167</v>
      </c>
      <c r="G647" s="257"/>
      <c r="H647" s="260">
        <v>351.89499999999998</v>
      </c>
      <c r="I647" s="261"/>
      <c r="J647" s="257"/>
      <c r="K647" s="257"/>
      <c r="L647" s="262"/>
      <c r="M647" s="263"/>
      <c r="N647" s="264"/>
      <c r="O647" s="264"/>
      <c r="P647" s="264"/>
      <c r="Q647" s="264"/>
      <c r="R647" s="264"/>
      <c r="S647" s="264"/>
      <c r="T647" s="265"/>
      <c r="AT647" s="266" t="s">
        <v>155</v>
      </c>
      <c r="AU647" s="266" t="s">
        <v>82</v>
      </c>
      <c r="AV647" s="13" t="s">
        <v>151</v>
      </c>
      <c r="AW647" s="13" t="s">
        <v>35</v>
      </c>
      <c r="AX647" s="13" t="s">
        <v>80</v>
      </c>
      <c r="AY647" s="266" t="s">
        <v>143</v>
      </c>
    </row>
    <row r="648" s="10" customFormat="1" ht="37.44" customHeight="1">
      <c r="B648" s="204"/>
      <c r="C648" s="205"/>
      <c r="D648" s="206" t="s">
        <v>71</v>
      </c>
      <c r="E648" s="207" t="s">
        <v>773</v>
      </c>
      <c r="F648" s="207" t="s">
        <v>774</v>
      </c>
      <c r="G648" s="205"/>
      <c r="H648" s="205"/>
      <c r="I648" s="208"/>
      <c r="J648" s="209">
        <f>BK648</f>
        <v>0</v>
      </c>
      <c r="K648" s="205"/>
      <c r="L648" s="210"/>
      <c r="M648" s="211"/>
      <c r="N648" s="212"/>
      <c r="O648" s="212"/>
      <c r="P648" s="213">
        <f>P649+P652</f>
        <v>0</v>
      </c>
      <c r="Q648" s="212"/>
      <c r="R648" s="213">
        <f>R649+R652</f>
        <v>0</v>
      </c>
      <c r="S648" s="212"/>
      <c r="T648" s="214">
        <f>T649+T652</f>
        <v>0</v>
      </c>
      <c r="AR648" s="215" t="s">
        <v>173</v>
      </c>
      <c r="AT648" s="216" t="s">
        <v>71</v>
      </c>
      <c r="AU648" s="216" t="s">
        <v>72</v>
      </c>
      <c r="AY648" s="215" t="s">
        <v>143</v>
      </c>
      <c r="BK648" s="217">
        <f>BK649+BK652</f>
        <v>0</v>
      </c>
    </row>
    <row r="649" s="10" customFormat="1" ht="19.92" customHeight="1">
      <c r="B649" s="204"/>
      <c r="C649" s="205"/>
      <c r="D649" s="206" t="s">
        <v>71</v>
      </c>
      <c r="E649" s="218" t="s">
        <v>775</v>
      </c>
      <c r="F649" s="218" t="s">
        <v>776</v>
      </c>
      <c r="G649" s="205"/>
      <c r="H649" s="205"/>
      <c r="I649" s="208"/>
      <c r="J649" s="219">
        <f>BK649</f>
        <v>0</v>
      </c>
      <c r="K649" s="205"/>
      <c r="L649" s="210"/>
      <c r="M649" s="211"/>
      <c r="N649" s="212"/>
      <c r="O649" s="212"/>
      <c r="P649" s="213">
        <f>SUM(P650:P651)</f>
        <v>0</v>
      </c>
      <c r="Q649" s="212"/>
      <c r="R649" s="213">
        <f>SUM(R650:R651)</f>
        <v>0</v>
      </c>
      <c r="S649" s="212"/>
      <c r="T649" s="214">
        <f>SUM(T650:T651)</f>
        <v>0</v>
      </c>
      <c r="AR649" s="215" t="s">
        <v>173</v>
      </c>
      <c r="AT649" s="216" t="s">
        <v>71</v>
      </c>
      <c r="AU649" s="216" t="s">
        <v>80</v>
      </c>
      <c r="AY649" s="215" t="s">
        <v>143</v>
      </c>
      <c r="BK649" s="217">
        <f>SUM(BK650:BK651)</f>
        <v>0</v>
      </c>
    </row>
    <row r="650" s="1" customFormat="1" ht="16.5" customHeight="1">
      <c r="B650" s="45"/>
      <c r="C650" s="220" t="s">
        <v>1064</v>
      </c>
      <c r="D650" s="220" t="s">
        <v>146</v>
      </c>
      <c r="E650" s="221" t="s">
        <v>778</v>
      </c>
      <c r="F650" s="222" t="s">
        <v>779</v>
      </c>
      <c r="G650" s="223" t="s">
        <v>149</v>
      </c>
      <c r="H650" s="224">
        <v>1</v>
      </c>
      <c r="I650" s="225"/>
      <c r="J650" s="226">
        <f>ROUND(I650*H650,2)</f>
        <v>0</v>
      </c>
      <c r="K650" s="222" t="s">
        <v>150</v>
      </c>
      <c r="L650" s="71"/>
      <c r="M650" s="227" t="s">
        <v>21</v>
      </c>
      <c r="N650" s="228" t="s">
        <v>43</v>
      </c>
      <c r="O650" s="46"/>
      <c r="P650" s="229">
        <f>O650*H650</f>
        <v>0</v>
      </c>
      <c r="Q650" s="229">
        <v>0</v>
      </c>
      <c r="R650" s="229">
        <f>Q650*H650</f>
        <v>0</v>
      </c>
      <c r="S650" s="229">
        <v>0</v>
      </c>
      <c r="T650" s="230">
        <f>S650*H650</f>
        <v>0</v>
      </c>
      <c r="AR650" s="23" t="s">
        <v>780</v>
      </c>
      <c r="AT650" s="23" t="s">
        <v>146</v>
      </c>
      <c r="AU650" s="23" t="s">
        <v>82</v>
      </c>
      <c r="AY650" s="23" t="s">
        <v>143</v>
      </c>
      <c r="BE650" s="231">
        <f>IF(N650="základní",J650,0)</f>
        <v>0</v>
      </c>
      <c r="BF650" s="231">
        <f>IF(N650="snížená",J650,0)</f>
        <v>0</v>
      </c>
      <c r="BG650" s="231">
        <f>IF(N650="zákl. přenesená",J650,0)</f>
        <v>0</v>
      </c>
      <c r="BH650" s="231">
        <f>IF(N650="sníž. přenesená",J650,0)</f>
        <v>0</v>
      </c>
      <c r="BI650" s="231">
        <f>IF(N650="nulová",J650,0)</f>
        <v>0</v>
      </c>
      <c r="BJ650" s="23" t="s">
        <v>80</v>
      </c>
      <c r="BK650" s="231">
        <f>ROUND(I650*H650,2)</f>
        <v>0</v>
      </c>
      <c r="BL650" s="23" t="s">
        <v>780</v>
      </c>
      <c r="BM650" s="23" t="s">
        <v>781</v>
      </c>
    </row>
    <row r="651" s="12" customFormat="1">
      <c r="B651" s="245"/>
      <c r="C651" s="246"/>
      <c r="D651" s="232" t="s">
        <v>155</v>
      </c>
      <c r="E651" s="247" t="s">
        <v>21</v>
      </c>
      <c r="F651" s="248" t="s">
        <v>80</v>
      </c>
      <c r="G651" s="246"/>
      <c r="H651" s="249">
        <v>1</v>
      </c>
      <c r="I651" s="250"/>
      <c r="J651" s="246"/>
      <c r="K651" s="246"/>
      <c r="L651" s="251"/>
      <c r="M651" s="252"/>
      <c r="N651" s="253"/>
      <c r="O651" s="253"/>
      <c r="P651" s="253"/>
      <c r="Q651" s="253"/>
      <c r="R651" s="253"/>
      <c r="S651" s="253"/>
      <c r="T651" s="254"/>
      <c r="AT651" s="255" t="s">
        <v>155</v>
      </c>
      <c r="AU651" s="255" t="s">
        <v>82</v>
      </c>
      <c r="AV651" s="12" t="s">
        <v>82</v>
      </c>
      <c r="AW651" s="12" t="s">
        <v>35</v>
      </c>
      <c r="AX651" s="12" t="s">
        <v>80</v>
      </c>
      <c r="AY651" s="255" t="s">
        <v>143</v>
      </c>
    </row>
    <row r="652" s="10" customFormat="1" ht="29.88" customHeight="1">
      <c r="B652" s="204"/>
      <c r="C652" s="205"/>
      <c r="D652" s="206" t="s">
        <v>71</v>
      </c>
      <c r="E652" s="218" t="s">
        <v>782</v>
      </c>
      <c r="F652" s="218" t="s">
        <v>783</v>
      </c>
      <c r="G652" s="205"/>
      <c r="H652" s="205"/>
      <c r="I652" s="208"/>
      <c r="J652" s="219">
        <f>BK652</f>
        <v>0</v>
      </c>
      <c r="K652" s="205"/>
      <c r="L652" s="210"/>
      <c r="M652" s="211"/>
      <c r="N652" s="212"/>
      <c r="O652" s="212"/>
      <c r="P652" s="213">
        <f>SUM(P653:P658)</f>
        <v>0</v>
      </c>
      <c r="Q652" s="212"/>
      <c r="R652" s="213">
        <f>SUM(R653:R658)</f>
        <v>0</v>
      </c>
      <c r="S652" s="212"/>
      <c r="T652" s="214">
        <f>SUM(T653:T658)</f>
        <v>0</v>
      </c>
      <c r="AR652" s="215" t="s">
        <v>173</v>
      </c>
      <c r="AT652" s="216" t="s">
        <v>71</v>
      </c>
      <c r="AU652" s="216" t="s">
        <v>80</v>
      </c>
      <c r="AY652" s="215" t="s">
        <v>143</v>
      </c>
      <c r="BK652" s="217">
        <f>SUM(BK653:BK658)</f>
        <v>0</v>
      </c>
    </row>
    <row r="653" s="1" customFormat="1" ht="16.5" customHeight="1">
      <c r="B653" s="45"/>
      <c r="C653" s="220" t="s">
        <v>1065</v>
      </c>
      <c r="D653" s="220" t="s">
        <v>146</v>
      </c>
      <c r="E653" s="221" t="s">
        <v>785</v>
      </c>
      <c r="F653" s="222" t="s">
        <v>786</v>
      </c>
      <c r="G653" s="223" t="s">
        <v>469</v>
      </c>
      <c r="H653" s="224">
        <v>1</v>
      </c>
      <c r="I653" s="225"/>
      <c r="J653" s="226">
        <f>ROUND(I653*H653,2)</f>
        <v>0</v>
      </c>
      <c r="K653" s="222" t="s">
        <v>150</v>
      </c>
      <c r="L653" s="71"/>
      <c r="M653" s="227" t="s">
        <v>21</v>
      </c>
      <c r="N653" s="228" t="s">
        <v>43</v>
      </c>
      <c r="O653" s="46"/>
      <c r="P653" s="229">
        <f>O653*H653</f>
        <v>0</v>
      </c>
      <c r="Q653" s="229">
        <v>0</v>
      </c>
      <c r="R653" s="229">
        <f>Q653*H653</f>
        <v>0</v>
      </c>
      <c r="S653" s="229">
        <v>0</v>
      </c>
      <c r="T653" s="230">
        <f>S653*H653</f>
        <v>0</v>
      </c>
      <c r="AR653" s="23" t="s">
        <v>780</v>
      </c>
      <c r="AT653" s="23" t="s">
        <v>146</v>
      </c>
      <c r="AU653" s="23" t="s">
        <v>82</v>
      </c>
      <c r="AY653" s="23" t="s">
        <v>143</v>
      </c>
      <c r="BE653" s="231">
        <f>IF(N653="základní",J653,0)</f>
        <v>0</v>
      </c>
      <c r="BF653" s="231">
        <f>IF(N653="snížená",J653,0)</f>
        <v>0</v>
      </c>
      <c r="BG653" s="231">
        <f>IF(N653="zákl. přenesená",J653,0)</f>
        <v>0</v>
      </c>
      <c r="BH653" s="231">
        <f>IF(N653="sníž. přenesená",J653,0)</f>
        <v>0</v>
      </c>
      <c r="BI653" s="231">
        <f>IF(N653="nulová",J653,0)</f>
        <v>0</v>
      </c>
      <c r="BJ653" s="23" t="s">
        <v>80</v>
      </c>
      <c r="BK653" s="231">
        <f>ROUND(I653*H653,2)</f>
        <v>0</v>
      </c>
      <c r="BL653" s="23" t="s">
        <v>780</v>
      </c>
      <c r="BM653" s="23" t="s">
        <v>787</v>
      </c>
    </row>
    <row r="654" s="12" customFormat="1">
      <c r="B654" s="245"/>
      <c r="C654" s="246"/>
      <c r="D654" s="232" t="s">
        <v>155</v>
      </c>
      <c r="E654" s="247" t="s">
        <v>21</v>
      </c>
      <c r="F654" s="248" t="s">
        <v>80</v>
      </c>
      <c r="G654" s="246"/>
      <c r="H654" s="249">
        <v>1</v>
      </c>
      <c r="I654" s="250"/>
      <c r="J654" s="246"/>
      <c r="K654" s="246"/>
      <c r="L654" s="251"/>
      <c r="M654" s="252"/>
      <c r="N654" s="253"/>
      <c r="O654" s="253"/>
      <c r="P654" s="253"/>
      <c r="Q654" s="253"/>
      <c r="R654" s="253"/>
      <c r="S654" s="253"/>
      <c r="T654" s="254"/>
      <c r="AT654" s="255" t="s">
        <v>155</v>
      </c>
      <c r="AU654" s="255" t="s">
        <v>82</v>
      </c>
      <c r="AV654" s="12" t="s">
        <v>82</v>
      </c>
      <c r="AW654" s="12" t="s">
        <v>35</v>
      </c>
      <c r="AX654" s="12" t="s">
        <v>80</v>
      </c>
      <c r="AY654" s="255" t="s">
        <v>143</v>
      </c>
    </row>
    <row r="655" s="1" customFormat="1" ht="16.5" customHeight="1">
      <c r="B655" s="45"/>
      <c r="C655" s="220" t="s">
        <v>1066</v>
      </c>
      <c r="D655" s="220" t="s">
        <v>146</v>
      </c>
      <c r="E655" s="221" t="s">
        <v>789</v>
      </c>
      <c r="F655" s="222" t="s">
        <v>1067</v>
      </c>
      <c r="G655" s="223" t="s">
        <v>469</v>
      </c>
      <c r="H655" s="224">
        <v>1</v>
      </c>
      <c r="I655" s="225"/>
      <c r="J655" s="226">
        <f>ROUND(I655*H655,2)</f>
        <v>0</v>
      </c>
      <c r="K655" s="222" t="s">
        <v>150</v>
      </c>
      <c r="L655" s="71"/>
      <c r="M655" s="227" t="s">
        <v>21</v>
      </c>
      <c r="N655" s="228" t="s">
        <v>43</v>
      </c>
      <c r="O655" s="46"/>
      <c r="P655" s="229">
        <f>O655*H655</f>
        <v>0</v>
      </c>
      <c r="Q655" s="229">
        <v>0</v>
      </c>
      <c r="R655" s="229">
        <f>Q655*H655</f>
        <v>0</v>
      </c>
      <c r="S655" s="229">
        <v>0</v>
      </c>
      <c r="T655" s="230">
        <f>S655*H655</f>
        <v>0</v>
      </c>
      <c r="AR655" s="23" t="s">
        <v>780</v>
      </c>
      <c r="AT655" s="23" t="s">
        <v>146</v>
      </c>
      <c r="AU655" s="23" t="s">
        <v>82</v>
      </c>
      <c r="AY655" s="23" t="s">
        <v>143</v>
      </c>
      <c r="BE655" s="231">
        <f>IF(N655="základní",J655,0)</f>
        <v>0</v>
      </c>
      <c r="BF655" s="231">
        <f>IF(N655="snížená",J655,0)</f>
        <v>0</v>
      </c>
      <c r="BG655" s="231">
        <f>IF(N655="zákl. přenesená",J655,0)</f>
        <v>0</v>
      </c>
      <c r="BH655" s="231">
        <f>IF(N655="sníž. přenesená",J655,0)</f>
        <v>0</v>
      </c>
      <c r="BI655" s="231">
        <f>IF(N655="nulová",J655,0)</f>
        <v>0</v>
      </c>
      <c r="BJ655" s="23" t="s">
        <v>80</v>
      </c>
      <c r="BK655" s="231">
        <f>ROUND(I655*H655,2)</f>
        <v>0</v>
      </c>
      <c r="BL655" s="23" t="s">
        <v>780</v>
      </c>
      <c r="BM655" s="23" t="s">
        <v>791</v>
      </c>
    </row>
    <row r="656" s="12" customFormat="1">
      <c r="B656" s="245"/>
      <c r="C656" s="246"/>
      <c r="D656" s="232" t="s">
        <v>155</v>
      </c>
      <c r="E656" s="247" t="s">
        <v>21</v>
      </c>
      <c r="F656" s="248" t="s">
        <v>80</v>
      </c>
      <c r="G656" s="246"/>
      <c r="H656" s="249">
        <v>1</v>
      </c>
      <c r="I656" s="250"/>
      <c r="J656" s="246"/>
      <c r="K656" s="246"/>
      <c r="L656" s="251"/>
      <c r="M656" s="252"/>
      <c r="N656" s="253"/>
      <c r="O656" s="253"/>
      <c r="P656" s="253"/>
      <c r="Q656" s="253"/>
      <c r="R656" s="253"/>
      <c r="S656" s="253"/>
      <c r="T656" s="254"/>
      <c r="AT656" s="255" t="s">
        <v>155</v>
      </c>
      <c r="AU656" s="255" t="s">
        <v>82</v>
      </c>
      <c r="AV656" s="12" t="s">
        <v>82</v>
      </c>
      <c r="AW656" s="12" t="s">
        <v>35</v>
      </c>
      <c r="AX656" s="12" t="s">
        <v>80</v>
      </c>
      <c r="AY656" s="255" t="s">
        <v>143</v>
      </c>
    </row>
    <row r="657" s="1" customFormat="1" ht="16.5" customHeight="1">
      <c r="B657" s="45"/>
      <c r="C657" s="220" t="s">
        <v>1068</v>
      </c>
      <c r="D657" s="220" t="s">
        <v>146</v>
      </c>
      <c r="E657" s="221" t="s">
        <v>793</v>
      </c>
      <c r="F657" s="222" t="s">
        <v>794</v>
      </c>
      <c r="G657" s="223" t="s">
        <v>469</v>
      </c>
      <c r="H657" s="224">
        <v>1</v>
      </c>
      <c r="I657" s="225"/>
      <c r="J657" s="226">
        <f>ROUND(I657*H657,2)</f>
        <v>0</v>
      </c>
      <c r="K657" s="222" t="s">
        <v>150</v>
      </c>
      <c r="L657" s="71"/>
      <c r="M657" s="227" t="s">
        <v>21</v>
      </c>
      <c r="N657" s="228" t="s">
        <v>43</v>
      </c>
      <c r="O657" s="46"/>
      <c r="P657" s="229">
        <f>O657*H657</f>
        <v>0</v>
      </c>
      <c r="Q657" s="229">
        <v>0</v>
      </c>
      <c r="R657" s="229">
        <f>Q657*H657</f>
        <v>0</v>
      </c>
      <c r="S657" s="229">
        <v>0</v>
      </c>
      <c r="T657" s="230">
        <f>S657*H657</f>
        <v>0</v>
      </c>
      <c r="AR657" s="23" t="s">
        <v>780</v>
      </c>
      <c r="AT657" s="23" t="s">
        <v>146</v>
      </c>
      <c r="AU657" s="23" t="s">
        <v>82</v>
      </c>
      <c r="AY657" s="23" t="s">
        <v>143</v>
      </c>
      <c r="BE657" s="231">
        <f>IF(N657="základní",J657,0)</f>
        <v>0</v>
      </c>
      <c r="BF657" s="231">
        <f>IF(N657="snížená",J657,0)</f>
        <v>0</v>
      </c>
      <c r="BG657" s="231">
        <f>IF(N657="zákl. přenesená",J657,0)</f>
        <v>0</v>
      </c>
      <c r="BH657" s="231">
        <f>IF(N657="sníž. přenesená",J657,0)</f>
        <v>0</v>
      </c>
      <c r="BI657" s="231">
        <f>IF(N657="nulová",J657,0)</f>
        <v>0</v>
      </c>
      <c r="BJ657" s="23" t="s">
        <v>80</v>
      </c>
      <c r="BK657" s="231">
        <f>ROUND(I657*H657,2)</f>
        <v>0</v>
      </c>
      <c r="BL657" s="23" t="s">
        <v>780</v>
      </c>
      <c r="BM657" s="23" t="s">
        <v>795</v>
      </c>
    </row>
    <row r="658" s="12" customFormat="1">
      <c r="B658" s="245"/>
      <c r="C658" s="246"/>
      <c r="D658" s="232" t="s">
        <v>155</v>
      </c>
      <c r="E658" s="247" t="s">
        <v>21</v>
      </c>
      <c r="F658" s="248" t="s">
        <v>80</v>
      </c>
      <c r="G658" s="246"/>
      <c r="H658" s="249">
        <v>1</v>
      </c>
      <c r="I658" s="250"/>
      <c r="J658" s="246"/>
      <c r="K658" s="246"/>
      <c r="L658" s="251"/>
      <c r="M658" s="277"/>
      <c r="N658" s="278"/>
      <c r="O658" s="278"/>
      <c r="P658" s="278"/>
      <c r="Q658" s="278"/>
      <c r="R658" s="278"/>
      <c r="S658" s="278"/>
      <c r="T658" s="279"/>
      <c r="AT658" s="255" t="s">
        <v>155</v>
      </c>
      <c r="AU658" s="255" t="s">
        <v>82</v>
      </c>
      <c r="AV658" s="12" t="s">
        <v>82</v>
      </c>
      <c r="AW658" s="12" t="s">
        <v>35</v>
      </c>
      <c r="AX658" s="12" t="s">
        <v>80</v>
      </c>
      <c r="AY658" s="255" t="s">
        <v>143</v>
      </c>
    </row>
    <row r="659" s="1" customFormat="1" ht="6.96" customHeight="1">
      <c r="B659" s="66"/>
      <c r="C659" s="67"/>
      <c r="D659" s="67"/>
      <c r="E659" s="67"/>
      <c r="F659" s="67"/>
      <c r="G659" s="67"/>
      <c r="H659" s="67"/>
      <c r="I659" s="165"/>
      <c r="J659" s="67"/>
      <c r="K659" s="67"/>
      <c r="L659" s="71"/>
    </row>
  </sheetData>
  <sheetProtection sheet="1" autoFilter="0" formatColumns="0" formatRows="0" objects="1" scenarios="1" spinCount="100000" saltValue="mKzGmU2FSJPyxkhFdiMNLca835Wqm7MYIDTm1sn6wrIj3KBtGnFL3bYiVLybNzE1JsBtI2ZOGAtNBQFy7mZdOA==" hashValue="XXWFv6hmRinlJFgjn2HiYZAlezr8n0HNcBTcquDbuw6Q9HXyqCtc8VXch6GbbPTPaijQNH6tx5DwkOHCitIBZg==" algorithmName="SHA-512" password="CC35"/>
  <autoFilter ref="C101:K658"/>
  <mergeCells count="10">
    <mergeCell ref="E7:H7"/>
    <mergeCell ref="E9:H9"/>
    <mergeCell ref="E24:H24"/>
    <mergeCell ref="E45:H45"/>
    <mergeCell ref="E47:H47"/>
    <mergeCell ref="J51:J52"/>
    <mergeCell ref="E92:H92"/>
    <mergeCell ref="E94:H94"/>
    <mergeCell ref="G1:H1"/>
    <mergeCell ref="L2:V2"/>
  </mergeCells>
  <hyperlinks>
    <hyperlink ref="F1:G1" location="C2" display="1) Krycí list soupisu"/>
    <hyperlink ref="G1:H1" location="C54" display="2) Rekapitulace"/>
    <hyperlink ref="J1" location="C10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92</v>
      </c>
      <c r="G1" s="138" t="s">
        <v>93</v>
      </c>
      <c r="H1" s="138"/>
      <c r="I1" s="139"/>
      <c r="J1" s="138" t="s">
        <v>94</v>
      </c>
      <c r="K1" s="137" t="s">
        <v>95</v>
      </c>
      <c r="L1" s="138" t="s">
        <v>96</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88</v>
      </c>
    </row>
    <row r="3" ht="6.96" customHeight="1">
      <c r="B3" s="24"/>
      <c r="C3" s="25"/>
      <c r="D3" s="25"/>
      <c r="E3" s="25"/>
      <c r="F3" s="25"/>
      <c r="G3" s="25"/>
      <c r="H3" s="25"/>
      <c r="I3" s="140"/>
      <c r="J3" s="25"/>
      <c r="K3" s="26"/>
      <c r="AT3" s="23" t="s">
        <v>82</v>
      </c>
    </row>
    <row r="4" ht="36.96" customHeight="1">
      <c r="B4" s="27"/>
      <c r="C4" s="28"/>
      <c r="D4" s="29" t="s">
        <v>97</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Oprava volných prostor v objektu občanské vybavenosti, ul. Horní 1492/55</v>
      </c>
      <c r="F7" s="39"/>
      <c r="G7" s="39"/>
      <c r="H7" s="39"/>
      <c r="I7" s="141"/>
      <c r="J7" s="28"/>
      <c r="K7" s="30"/>
    </row>
    <row r="8" s="1" customFormat="1">
      <c r="B8" s="45"/>
      <c r="C8" s="46"/>
      <c r="D8" s="39" t="s">
        <v>98</v>
      </c>
      <c r="E8" s="46"/>
      <c r="F8" s="46"/>
      <c r="G8" s="46"/>
      <c r="H8" s="46"/>
      <c r="I8" s="143"/>
      <c r="J8" s="46"/>
      <c r="K8" s="50"/>
    </row>
    <row r="9" s="1" customFormat="1" ht="36.96" customHeight="1">
      <c r="B9" s="45"/>
      <c r="C9" s="46"/>
      <c r="D9" s="46"/>
      <c r="E9" s="144" t="s">
        <v>1069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27. 4. 2018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ROUND(J98,2)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ROUND(SUM(BE98:BE597), 2)</f>
        <v>0</v>
      </c>
      <c r="G30" s="46"/>
      <c r="H30" s="46"/>
      <c r="I30" s="157">
        <v>0.20999999999999999</v>
      </c>
      <c r="J30" s="156">
        <f>ROUND(ROUND((SUM(BE98:BE597)), 2)*I30, 2)</f>
        <v>0</v>
      </c>
      <c r="K30" s="50"/>
    </row>
    <row r="31" s="1" customFormat="1" ht="14.4" customHeight="1">
      <c r="B31" s="45"/>
      <c r="C31" s="46"/>
      <c r="D31" s="46"/>
      <c r="E31" s="54" t="s">
        <v>44</v>
      </c>
      <c r="F31" s="156">
        <f>ROUND(SUM(BF98:BF597), 2)</f>
        <v>0</v>
      </c>
      <c r="G31" s="46"/>
      <c r="H31" s="46"/>
      <c r="I31" s="157">
        <v>0.14999999999999999</v>
      </c>
      <c r="J31" s="156">
        <f>ROUND(ROUND((SUM(BF98:BF597)), 2)*I31, 2)</f>
        <v>0</v>
      </c>
      <c r="K31" s="50"/>
    </row>
    <row r="32" hidden="1" s="1" customFormat="1" ht="14.4" customHeight="1">
      <c r="B32" s="45"/>
      <c r="C32" s="46"/>
      <c r="D32" s="46"/>
      <c r="E32" s="54" t="s">
        <v>45</v>
      </c>
      <c r="F32" s="156">
        <f>ROUND(SUM(BG98:BG597), 2)</f>
        <v>0</v>
      </c>
      <c r="G32" s="46"/>
      <c r="H32" s="46"/>
      <c r="I32" s="157">
        <v>0.20999999999999999</v>
      </c>
      <c r="J32" s="156">
        <v>0</v>
      </c>
      <c r="K32" s="50"/>
    </row>
    <row r="33" hidden="1" s="1" customFormat="1" ht="14.4" customHeight="1">
      <c r="B33" s="45"/>
      <c r="C33" s="46"/>
      <c r="D33" s="46"/>
      <c r="E33" s="54" t="s">
        <v>46</v>
      </c>
      <c r="F33" s="156">
        <f>ROUND(SUM(BH98:BH597), 2)</f>
        <v>0</v>
      </c>
      <c r="G33" s="46"/>
      <c r="H33" s="46"/>
      <c r="I33" s="157">
        <v>0.14999999999999999</v>
      </c>
      <c r="J33" s="156">
        <v>0</v>
      </c>
      <c r="K33" s="50"/>
    </row>
    <row r="34" hidden="1" s="1" customFormat="1" ht="14.4" customHeight="1">
      <c r="B34" s="45"/>
      <c r="C34" s="46"/>
      <c r="D34" s="46"/>
      <c r="E34" s="54" t="s">
        <v>47</v>
      </c>
      <c r="F34" s="156">
        <f>ROUND(SUM(BI98:BI597),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100</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Oprava volných prostor v objektu občanské vybavenosti, ul. Horní 1492/55</v>
      </c>
      <c r="F45" s="39"/>
      <c r="G45" s="39"/>
      <c r="H45" s="39"/>
      <c r="I45" s="143"/>
      <c r="J45" s="46"/>
      <c r="K45" s="50"/>
    </row>
    <row r="46" s="1" customFormat="1" ht="14.4" customHeight="1">
      <c r="B46" s="45"/>
      <c r="C46" s="39" t="s">
        <v>98</v>
      </c>
      <c r="D46" s="46"/>
      <c r="E46" s="46"/>
      <c r="F46" s="46"/>
      <c r="G46" s="46"/>
      <c r="H46" s="46"/>
      <c r="I46" s="143"/>
      <c r="J46" s="46"/>
      <c r="K46" s="50"/>
    </row>
    <row r="47" s="1" customFormat="1" ht="17.25" customHeight="1">
      <c r="B47" s="45"/>
      <c r="C47" s="46"/>
      <c r="D47" s="46"/>
      <c r="E47" s="144" t="str">
        <f>E9</f>
        <v>S03 - Fotolab 2. NP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 Hrabůvka</v>
      </c>
      <c r="G49" s="46"/>
      <c r="H49" s="46"/>
      <c r="I49" s="145" t="s">
        <v>25</v>
      </c>
      <c r="J49" s="146" t="str">
        <f>IF(J12="","",J12)</f>
        <v>27. 4. 2018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Úřad městského obvodu Ostrava - Jih</v>
      </c>
      <c r="G51" s="46"/>
      <c r="H51" s="46"/>
      <c r="I51" s="145" t="s">
        <v>33</v>
      </c>
      <c r="J51" s="43" t="str">
        <f>E21</f>
        <v>Inpros Frýdek-Místek</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101</v>
      </c>
      <c r="D54" s="158"/>
      <c r="E54" s="158"/>
      <c r="F54" s="158"/>
      <c r="G54" s="158"/>
      <c r="H54" s="158"/>
      <c r="I54" s="172"/>
      <c r="J54" s="173" t="s">
        <v>102</v>
      </c>
      <c r="K54" s="174"/>
    </row>
    <row r="55" s="1" customFormat="1" ht="10.32" customHeight="1">
      <c r="B55" s="45"/>
      <c r="C55" s="46"/>
      <c r="D55" s="46"/>
      <c r="E55" s="46"/>
      <c r="F55" s="46"/>
      <c r="G55" s="46"/>
      <c r="H55" s="46"/>
      <c r="I55" s="143"/>
      <c r="J55" s="46"/>
      <c r="K55" s="50"/>
    </row>
    <row r="56" s="1" customFormat="1" ht="29.28" customHeight="1">
      <c r="B56" s="45"/>
      <c r="C56" s="175" t="s">
        <v>103</v>
      </c>
      <c r="D56" s="46"/>
      <c r="E56" s="46"/>
      <c r="F56" s="46"/>
      <c r="G56" s="46"/>
      <c r="H56" s="46"/>
      <c r="I56" s="143"/>
      <c r="J56" s="154">
        <f>J98</f>
        <v>0</v>
      </c>
      <c r="K56" s="50"/>
      <c r="AU56" s="23" t="s">
        <v>104</v>
      </c>
    </row>
    <row r="57" s="7" customFormat="1" ht="24.96" customHeight="1">
      <c r="B57" s="176"/>
      <c r="C57" s="177"/>
      <c r="D57" s="178" t="s">
        <v>105</v>
      </c>
      <c r="E57" s="179"/>
      <c r="F57" s="179"/>
      <c r="G57" s="179"/>
      <c r="H57" s="179"/>
      <c r="I57" s="180"/>
      <c r="J57" s="181">
        <f>J99</f>
        <v>0</v>
      </c>
      <c r="K57" s="182"/>
    </row>
    <row r="58" s="8" customFormat="1" ht="19.92" customHeight="1">
      <c r="B58" s="183"/>
      <c r="C58" s="184"/>
      <c r="D58" s="185" t="s">
        <v>106</v>
      </c>
      <c r="E58" s="186"/>
      <c r="F58" s="186"/>
      <c r="G58" s="186"/>
      <c r="H58" s="186"/>
      <c r="I58" s="187"/>
      <c r="J58" s="188">
        <f>J100</f>
        <v>0</v>
      </c>
      <c r="K58" s="189"/>
    </row>
    <row r="59" s="8" customFormat="1" ht="19.92" customHeight="1">
      <c r="B59" s="183"/>
      <c r="C59" s="184"/>
      <c r="D59" s="185" t="s">
        <v>107</v>
      </c>
      <c r="E59" s="186"/>
      <c r="F59" s="186"/>
      <c r="G59" s="186"/>
      <c r="H59" s="186"/>
      <c r="I59" s="187"/>
      <c r="J59" s="188">
        <f>J107</f>
        <v>0</v>
      </c>
      <c r="K59" s="189"/>
    </row>
    <row r="60" s="8" customFormat="1" ht="19.92" customHeight="1">
      <c r="B60" s="183"/>
      <c r="C60" s="184"/>
      <c r="D60" s="185" t="s">
        <v>108</v>
      </c>
      <c r="E60" s="186"/>
      <c r="F60" s="186"/>
      <c r="G60" s="186"/>
      <c r="H60" s="186"/>
      <c r="I60" s="187"/>
      <c r="J60" s="188">
        <f>J179</f>
        <v>0</v>
      </c>
      <c r="K60" s="189"/>
    </row>
    <row r="61" s="8" customFormat="1" ht="19.92" customHeight="1">
      <c r="B61" s="183"/>
      <c r="C61" s="184"/>
      <c r="D61" s="185" t="s">
        <v>109</v>
      </c>
      <c r="E61" s="186"/>
      <c r="F61" s="186"/>
      <c r="G61" s="186"/>
      <c r="H61" s="186"/>
      <c r="I61" s="187"/>
      <c r="J61" s="188">
        <f>J245</f>
        <v>0</v>
      </c>
      <c r="K61" s="189"/>
    </row>
    <row r="62" s="8" customFormat="1" ht="19.92" customHeight="1">
      <c r="B62" s="183"/>
      <c r="C62" s="184"/>
      <c r="D62" s="185" t="s">
        <v>110</v>
      </c>
      <c r="E62" s="186"/>
      <c r="F62" s="186"/>
      <c r="G62" s="186"/>
      <c r="H62" s="186"/>
      <c r="I62" s="187"/>
      <c r="J62" s="188">
        <f>J256</f>
        <v>0</v>
      </c>
      <c r="K62" s="189"/>
    </row>
    <row r="63" s="7" customFormat="1" ht="24.96" customHeight="1">
      <c r="B63" s="176"/>
      <c r="C63" s="177"/>
      <c r="D63" s="178" t="s">
        <v>111</v>
      </c>
      <c r="E63" s="179"/>
      <c r="F63" s="179"/>
      <c r="G63" s="179"/>
      <c r="H63" s="179"/>
      <c r="I63" s="180"/>
      <c r="J63" s="181">
        <f>J264</f>
        <v>0</v>
      </c>
      <c r="K63" s="182"/>
    </row>
    <row r="64" s="8" customFormat="1" ht="19.92" customHeight="1">
      <c r="B64" s="183"/>
      <c r="C64" s="184"/>
      <c r="D64" s="185" t="s">
        <v>114</v>
      </c>
      <c r="E64" s="186"/>
      <c r="F64" s="186"/>
      <c r="G64" s="186"/>
      <c r="H64" s="186"/>
      <c r="I64" s="187"/>
      <c r="J64" s="188">
        <f>J265</f>
        <v>0</v>
      </c>
      <c r="K64" s="189"/>
    </row>
    <row r="65" s="8" customFormat="1" ht="19.92" customHeight="1">
      <c r="B65" s="183"/>
      <c r="C65" s="184"/>
      <c r="D65" s="185" t="s">
        <v>115</v>
      </c>
      <c r="E65" s="186"/>
      <c r="F65" s="186"/>
      <c r="G65" s="186"/>
      <c r="H65" s="186"/>
      <c r="I65" s="187"/>
      <c r="J65" s="188">
        <f>J269</f>
        <v>0</v>
      </c>
      <c r="K65" s="189"/>
    </row>
    <row r="66" s="8" customFormat="1" ht="19.92" customHeight="1">
      <c r="B66" s="183"/>
      <c r="C66" s="184"/>
      <c r="D66" s="185" t="s">
        <v>116</v>
      </c>
      <c r="E66" s="186"/>
      <c r="F66" s="186"/>
      <c r="G66" s="186"/>
      <c r="H66" s="186"/>
      <c r="I66" s="187"/>
      <c r="J66" s="188">
        <f>J283</f>
        <v>0</v>
      </c>
      <c r="K66" s="189"/>
    </row>
    <row r="67" s="8" customFormat="1" ht="19.92" customHeight="1">
      <c r="B67" s="183"/>
      <c r="C67" s="184"/>
      <c r="D67" s="185" t="s">
        <v>117</v>
      </c>
      <c r="E67" s="186"/>
      <c r="F67" s="186"/>
      <c r="G67" s="186"/>
      <c r="H67" s="186"/>
      <c r="I67" s="187"/>
      <c r="J67" s="188">
        <f>J290</f>
        <v>0</v>
      </c>
      <c r="K67" s="189"/>
    </row>
    <row r="68" s="8" customFormat="1" ht="19.92" customHeight="1">
      <c r="B68" s="183"/>
      <c r="C68" s="184"/>
      <c r="D68" s="185" t="s">
        <v>118</v>
      </c>
      <c r="E68" s="186"/>
      <c r="F68" s="186"/>
      <c r="G68" s="186"/>
      <c r="H68" s="186"/>
      <c r="I68" s="187"/>
      <c r="J68" s="188">
        <f>J294</f>
        <v>0</v>
      </c>
      <c r="K68" s="189"/>
    </row>
    <row r="69" s="8" customFormat="1" ht="19.92" customHeight="1">
      <c r="B69" s="183"/>
      <c r="C69" s="184"/>
      <c r="D69" s="185" t="s">
        <v>119</v>
      </c>
      <c r="E69" s="186"/>
      <c r="F69" s="186"/>
      <c r="G69" s="186"/>
      <c r="H69" s="186"/>
      <c r="I69" s="187"/>
      <c r="J69" s="188">
        <f>J355</f>
        <v>0</v>
      </c>
      <c r="K69" s="189"/>
    </row>
    <row r="70" s="8" customFormat="1" ht="19.92" customHeight="1">
      <c r="B70" s="183"/>
      <c r="C70" s="184"/>
      <c r="D70" s="185" t="s">
        <v>800</v>
      </c>
      <c r="E70" s="186"/>
      <c r="F70" s="186"/>
      <c r="G70" s="186"/>
      <c r="H70" s="186"/>
      <c r="I70" s="187"/>
      <c r="J70" s="188">
        <f>J396</f>
        <v>0</v>
      </c>
      <c r="K70" s="189"/>
    </row>
    <row r="71" s="8" customFormat="1" ht="19.92" customHeight="1">
      <c r="B71" s="183"/>
      <c r="C71" s="184"/>
      <c r="D71" s="185" t="s">
        <v>120</v>
      </c>
      <c r="E71" s="186"/>
      <c r="F71" s="186"/>
      <c r="G71" s="186"/>
      <c r="H71" s="186"/>
      <c r="I71" s="187"/>
      <c r="J71" s="188">
        <f>J409</f>
        <v>0</v>
      </c>
      <c r="K71" s="189"/>
    </row>
    <row r="72" s="8" customFormat="1" ht="19.92" customHeight="1">
      <c r="B72" s="183"/>
      <c r="C72" s="184"/>
      <c r="D72" s="185" t="s">
        <v>801</v>
      </c>
      <c r="E72" s="186"/>
      <c r="F72" s="186"/>
      <c r="G72" s="186"/>
      <c r="H72" s="186"/>
      <c r="I72" s="187"/>
      <c r="J72" s="188">
        <f>J474</f>
        <v>0</v>
      </c>
      <c r="K72" s="189"/>
    </row>
    <row r="73" s="8" customFormat="1" ht="19.92" customHeight="1">
      <c r="B73" s="183"/>
      <c r="C73" s="184"/>
      <c r="D73" s="185" t="s">
        <v>121</v>
      </c>
      <c r="E73" s="186"/>
      <c r="F73" s="186"/>
      <c r="G73" s="186"/>
      <c r="H73" s="186"/>
      <c r="I73" s="187"/>
      <c r="J73" s="188">
        <f>J493</f>
        <v>0</v>
      </c>
      <c r="K73" s="189"/>
    </row>
    <row r="74" s="8" customFormat="1" ht="19.92" customHeight="1">
      <c r="B74" s="183"/>
      <c r="C74" s="184"/>
      <c r="D74" s="185" t="s">
        <v>122</v>
      </c>
      <c r="E74" s="186"/>
      <c r="F74" s="186"/>
      <c r="G74" s="186"/>
      <c r="H74" s="186"/>
      <c r="I74" s="187"/>
      <c r="J74" s="188">
        <f>J548</f>
        <v>0</v>
      </c>
      <c r="K74" s="189"/>
    </row>
    <row r="75" s="8" customFormat="1" ht="19.92" customHeight="1">
      <c r="B75" s="183"/>
      <c r="C75" s="184"/>
      <c r="D75" s="185" t="s">
        <v>123</v>
      </c>
      <c r="E75" s="186"/>
      <c r="F75" s="186"/>
      <c r="G75" s="186"/>
      <c r="H75" s="186"/>
      <c r="I75" s="187"/>
      <c r="J75" s="188">
        <f>J559</f>
        <v>0</v>
      </c>
      <c r="K75" s="189"/>
    </row>
    <row r="76" s="7" customFormat="1" ht="24.96" customHeight="1">
      <c r="B76" s="176"/>
      <c r="C76" s="177"/>
      <c r="D76" s="178" t="s">
        <v>124</v>
      </c>
      <c r="E76" s="179"/>
      <c r="F76" s="179"/>
      <c r="G76" s="179"/>
      <c r="H76" s="179"/>
      <c r="I76" s="180"/>
      <c r="J76" s="181">
        <f>J587</f>
        <v>0</v>
      </c>
      <c r="K76" s="182"/>
    </row>
    <row r="77" s="8" customFormat="1" ht="19.92" customHeight="1">
      <c r="B77" s="183"/>
      <c r="C77" s="184"/>
      <c r="D77" s="185" t="s">
        <v>125</v>
      </c>
      <c r="E77" s="186"/>
      <c r="F77" s="186"/>
      <c r="G77" s="186"/>
      <c r="H77" s="186"/>
      <c r="I77" s="187"/>
      <c r="J77" s="188">
        <f>J588</f>
        <v>0</v>
      </c>
      <c r="K77" s="189"/>
    </row>
    <row r="78" s="8" customFormat="1" ht="19.92" customHeight="1">
      <c r="B78" s="183"/>
      <c r="C78" s="184"/>
      <c r="D78" s="185" t="s">
        <v>126</v>
      </c>
      <c r="E78" s="186"/>
      <c r="F78" s="186"/>
      <c r="G78" s="186"/>
      <c r="H78" s="186"/>
      <c r="I78" s="187"/>
      <c r="J78" s="188">
        <f>J591</f>
        <v>0</v>
      </c>
      <c r="K78" s="189"/>
    </row>
    <row r="79" s="1" customFormat="1" ht="21.84" customHeight="1">
      <c r="B79" s="45"/>
      <c r="C79" s="46"/>
      <c r="D79" s="46"/>
      <c r="E79" s="46"/>
      <c r="F79" s="46"/>
      <c r="G79" s="46"/>
      <c r="H79" s="46"/>
      <c r="I79" s="143"/>
      <c r="J79" s="46"/>
      <c r="K79" s="50"/>
    </row>
    <row r="80" s="1" customFormat="1" ht="6.96" customHeight="1">
      <c r="B80" s="66"/>
      <c r="C80" s="67"/>
      <c r="D80" s="67"/>
      <c r="E80" s="67"/>
      <c r="F80" s="67"/>
      <c r="G80" s="67"/>
      <c r="H80" s="67"/>
      <c r="I80" s="165"/>
      <c r="J80" s="67"/>
      <c r="K80" s="68"/>
    </row>
    <row r="84" s="1" customFormat="1" ht="6.96" customHeight="1">
      <c r="B84" s="69"/>
      <c r="C84" s="70"/>
      <c r="D84" s="70"/>
      <c r="E84" s="70"/>
      <c r="F84" s="70"/>
      <c r="G84" s="70"/>
      <c r="H84" s="70"/>
      <c r="I84" s="168"/>
      <c r="J84" s="70"/>
      <c r="K84" s="70"/>
      <c r="L84" s="71"/>
    </row>
    <row r="85" s="1" customFormat="1" ht="36.96" customHeight="1">
      <c r="B85" s="45"/>
      <c r="C85" s="72" t="s">
        <v>127</v>
      </c>
      <c r="D85" s="73"/>
      <c r="E85" s="73"/>
      <c r="F85" s="73"/>
      <c r="G85" s="73"/>
      <c r="H85" s="73"/>
      <c r="I85" s="190"/>
      <c r="J85" s="73"/>
      <c r="K85" s="73"/>
      <c r="L85" s="71"/>
    </row>
    <row r="86" s="1" customFormat="1" ht="6.96" customHeight="1">
      <c r="B86" s="45"/>
      <c r="C86" s="73"/>
      <c r="D86" s="73"/>
      <c r="E86" s="73"/>
      <c r="F86" s="73"/>
      <c r="G86" s="73"/>
      <c r="H86" s="73"/>
      <c r="I86" s="190"/>
      <c r="J86" s="73"/>
      <c r="K86" s="73"/>
      <c r="L86" s="71"/>
    </row>
    <row r="87" s="1" customFormat="1" ht="14.4" customHeight="1">
      <c r="B87" s="45"/>
      <c r="C87" s="75" t="s">
        <v>18</v>
      </c>
      <c r="D87" s="73"/>
      <c r="E87" s="73"/>
      <c r="F87" s="73"/>
      <c r="G87" s="73"/>
      <c r="H87" s="73"/>
      <c r="I87" s="190"/>
      <c r="J87" s="73"/>
      <c r="K87" s="73"/>
      <c r="L87" s="71"/>
    </row>
    <row r="88" s="1" customFormat="1" ht="16.5" customHeight="1">
      <c r="B88" s="45"/>
      <c r="C88" s="73"/>
      <c r="D88" s="73"/>
      <c r="E88" s="191" t="str">
        <f>E7</f>
        <v>Oprava volných prostor v objektu občanské vybavenosti, ul. Horní 1492/55</v>
      </c>
      <c r="F88" s="75"/>
      <c r="G88" s="75"/>
      <c r="H88" s="75"/>
      <c r="I88" s="190"/>
      <c r="J88" s="73"/>
      <c r="K88" s="73"/>
      <c r="L88" s="71"/>
    </row>
    <row r="89" s="1" customFormat="1" ht="14.4" customHeight="1">
      <c r="B89" s="45"/>
      <c r="C89" s="75" t="s">
        <v>98</v>
      </c>
      <c r="D89" s="73"/>
      <c r="E89" s="73"/>
      <c r="F89" s="73"/>
      <c r="G89" s="73"/>
      <c r="H89" s="73"/>
      <c r="I89" s="190"/>
      <c r="J89" s="73"/>
      <c r="K89" s="73"/>
      <c r="L89" s="71"/>
    </row>
    <row r="90" s="1" customFormat="1" ht="17.25" customHeight="1">
      <c r="B90" s="45"/>
      <c r="C90" s="73"/>
      <c r="D90" s="73"/>
      <c r="E90" s="81" t="str">
        <f>E9</f>
        <v>S03 - Fotolab 2. NP</v>
      </c>
      <c r="F90" s="73"/>
      <c r="G90" s="73"/>
      <c r="H90" s="73"/>
      <c r="I90" s="190"/>
      <c r="J90" s="73"/>
      <c r="K90" s="73"/>
      <c r="L90" s="71"/>
    </row>
    <row r="91" s="1" customFormat="1" ht="6.96" customHeight="1">
      <c r="B91" s="45"/>
      <c r="C91" s="73"/>
      <c r="D91" s="73"/>
      <c r="E91" s="73"/>
      <c r="F91" s="73"/>
      <c r="G91" s="73"/>
      <c r="H91" s="73"/>
      <c r="I91" s="190"/>
      <c r="J91" s="73"/>
      <c r="K91" s="73"/>
      <c r="L91" s="71"/>
    </row>
    <row r="92" s="1" customFormat="1" ht="18" customHeight="1">
      <c r="B92" s="45"/>
      <c r="C92" s="75" t="s">
        <v>23</v>
      </c>
      <c r="D92" s="73"/>
      <c r="E92" s="73"/>
      <c r="F92" s="192" t="str">
        <f>F12</f>
        <v>Ostrava Hrabůvka</v>
      </c>
      <c r="G92" s="73"/>
      <c r="H92" s="73"/>
      <c r="I92" s="193" t="s">
        <v>25</v>
      </c>
      <c r="J92" s="84" t="str">
        <f>IF(J12="","",J12)</f>
        <v>27. 4. 2018</v>
      </c>
      <c r="K92" s="73"/>
      <c r="L92" s="71"/>
    </row>
    <row r="93" s="1" customFormat="1" ht="6.96" customHeight="1">
      <c r="B93" s="45"/>
      <c r="C93" s="73"/>
      <c r="D93" s="73"/>
      <c r="E93" s="73"/>
      <c r="F93" s="73"/>
      <c r="G93" s="73"/>
      <c r="H93" s="73"/>
      <c r="I93" s="190"/>
      <c r="J93" s="73"/>
      <c r="K93" s="73"/>
      <c r="L93" s="71"/>
    </row>
    <row r="94" s="1" customFormat="1">
      <c r="B94" s="45"/>
      <c r="C94" s="75" t="s">
        <v>27</v>
      </c>
      <c r="D94" s="73"/>
      <c r="E94" s="73"/>
      <c r="F94" s="192" t="str">
        <f>E15</f>
        <v>Úřad městského obvodu Ostrava - Jih</v>
      </c>
      <c r="G94" s="73"/>
      <c r="H94" s="73"/>
      <c r="I94" s="193" t="s">
        <v>33</v>
      </c>
      <c r="J94" s="192" t="str">
        <f>E21</f>
        <v>Inpros Frýdek-Místek</v>
      </c>
      <c r="K94" s="73"/>
      <c r="L94" s="71"/>
    </row>
    <row r="95" s="1" customFormat="1" ht="14.4" customHeight="1">
      <c r="B95" s="45"/>
      <c r="C95" s="75" t="s">
        <v>31</v>
      </c>
      <c r="D95" s="73"/>
      <c r="E95" s="73"/>
      <c r="F95" s="192" t="str">
        <f>IF(E18="","",E18)</f>
        <v/>
      </c>
      <c r="G95" s="73"/>
      <c r="H95" s="73"/>
      <c r="I95" s="190"/>
      <c r="J95" s="73"/>
      <c r="K95" s="73"/>
      <c r="L95" s="71"/>
    </row>
    <row r="96" s="1" customFormat="1" ht="10.32" customHeight="1">
      <c r="B96" s="45"/>
      <c r="C96" s="73"/>
      <c r="D96" s="73"/>
      <c r="E96" s="73"/>
      <c r="F96" s="73"/>
      <c r="G96" s="73"/>
      <c r="H96" s="73"/>
      <c r="I96" s="190"/>
      <c r="J96" s="73"/>
      <c r="K96" s="73"/>
      <c r="L96" s="71"/>
    </row>
    <row r="97" s="9" customFormat="1" ht="29.28" customHeight="1">
      <c r="B97" s="194"/>
      <c r="C97" s="195" t="s">
        <v>128</v>
      </c>
      <c r="D97" s="196" t="s">
        <v>57</v>
      </c>
      <c r="E97" s="196" t="s">
        <v>53</v>
      </c>
      <c r="F97" s="196" t="s">
        <v>129</v>
      </c>
      <c r="G97" s="196" t="s">
        <v>130</v>
      </c>
      <c r="H97" s="196" t="s">
        <v>131</v>
      </c>
      <c r="I97" s="197" t="s">
        <v>132</v>
      </c>
      <c r="J97" s="196" t="s">
        <v>102</v>
      </c>
      <c r="K97" s="198" t="s">
        <v>133</v>
      </c>
      <c r="L97" s="199"/>
      <c r="M97" s="101" t="s">
        <v>134</v>
      </c>
      <c r="N97" s="102" t="s">
        <v>42</v>
      </c>
      <c r="O97" s="102" t="s">
        <v>135</v>
      </c>
      <c r="P97" s="102" t="s">
        <v>136</v>
      </c>
      <c r="Q97" s="102" t="s">
        <v>137</v>
      </c>
      <c r="R97" s="102" t="s">
        <v>138</v>
      </c>
      <c r="S97" s="102" t="s">
        <v>139</v>
      </c>
      <c r="T97" s="103" t="s">
        <v>140</v>
      </c>
    </row>
    <row r="98" s="1" customFormat="1" ht="29.28" customHeight="1">
      <c r="B98" s="45"/>
      <c r="C98" s="107" t="s">
        <v>103</v>
      </c>
      <c r="D98" s="73"/>
      <c r="E98" s="73"/>
      <c r="F98" s="73"/>
      <c r="G98" s="73"/>
      <c r="H98" s="73"/>
      <c r="I98" s="190"/>
      <c r="J98" s="200">
        <f>BK98</f>
        <v>0</v>
      </c>
      <c r="K98" s="73"/>
      <c r="L98" s="71"/>
      <c r="M98" s="104"/>
      <c r="N98" s="105"/>
      <c r="O98" s="105"/>
      <c r="P98" s="201">
        <f>P99+P264+P587</f>
        <v>0</v>
      </c>
      <c r="Q98" s="105"/>
      <c r="R98" s="201">
        <f>R99+R264+R587</f>
        <v>14.0022419</v>
      </c>
      <c r="S98" s="105"/>
      <c r="T98" s="202">
        <f>T99+T264+T587</f>
        <v>21.259288269999999</v>
      </c>
      <c r="AT98" s="23" t="s">
        <v>71</v>
      </c>
      <c r="AU98" s="23" t="s">
        <v>104</v>
      </c>
      <c r="BK98" s="203">
        <f>BK99+BK264+BK587</f>
        <v>0</v>
      </c>
    </row>
    <row r="99" s="10" customFormat="1" ht="37.44" customHeight="1">
      <c r="B99" s="204"/>
      <c r="C99" s="205"/>
      <c r="D99" s="206" t="s">
        <v>71</v>
      </c>
      <c r="E99" s="207" t="s">
        <v>141</v>
      </c>
      <c r="F99" s="207" t="s">
        <v>142</v>
      </c>
      <c r="G99" s="205"/>
      <c r="H99" s="205"/>
      <c r="I99" s="208"/>
      <c r="J99" s="209">
        <f>BK99</f>
        <v>0</v>
      </c>
      <c r="K99" s="205"/>
      <c r="L99" s="210"/>
      <c r="M99" s="211"/>
      <c r="N99" s="212"/>
      <c r="O99" s="212"/>
      <c r="P99" s="213">
        <f>P100+P107+P179+P245+P256</f>
        <v>0</v>
      </c>
      <c r="Q99" s="212"/>
      <c r="R99" s="213">
        <f>R100+R107+R179+R245+R256</f>
        <v>11.522168969999999</v>
      </c>
      <c r="S99" s="212"/>
      <c r="T99" s="214">
        <f>T100+T107+T179+T245+T256</f>
        <v>13.951306000000001</v>
      </c>
      <c r="AR99" s="215" t="s">
        <v>80</v>
      </c>
      <c r="AT99" s="216" t="s">
        <v>71</v>
      </c>
      <c r="AU99" s="216" t="s">
        <v>72</v>
      </c>
      <c r="AY99" s="215" t="s">
        <v>143</v>
      </c>
      <c r="BK99" s="217">
        <f>BK100+BK107+BK179+BK245+BK256</f>
        <v>0</v>
      </c>
    </row>
    <row r="100" s="10" customFormat="1" ht="19.92" customHeight="1">
      <c r="B100" s="204"/>
      <c r="C100" s="205"/>
      <c r="D100" s="206" t="s">
        <v>71</v>
      </c>
      <c r="E100" s="218" t="s">
        <v>144</v>
      </c>
      <c r="F100" s="218" t="s">
        <v>145</v>
      </c>
      <c r="G100" s="205"/>
      <c r="H100" s="205"/>
      <c r="I100" s="208"/>
      <c r="J100" s="219">
        <f>BK100</f>
        <v>0</v>
      </c>
      <c r="K100" s="205"/>
      <c r="L100" s="210"/>
      <c r="M100" s="211"/>
      <c r="N100" s="212"/>
      <c r="O100" s="212"/>
      <c r="P100" s="213">
        <f>SUM(P101:P106)</f>
        <v>0</v>
      </c>
      <c r="Q100" s="212"/>
      <c r="R100" s="213">
        <f>SUM(R101:R106)</f>
        <v>0.02650804</v>
      </c>
      <c r="S100" s="212"/>
      <c r="T100" s="214">
        <f>SUM(T101:T106)</f>
        <v>0</v>
      </c>
      <c r="AR100" s="215" t="s">
        <v>80</v>
      </c>
      <c r="AT100" s="216" t="s">
        <v>71</v>
      </c>
      <c r="AU100" s="216" t="s">
        <v>80</v>
      </c>
      <c r="AY100" s="215" t="s">
        <v>143</v>
      </c>
      <c r="BK100" s="217">
        <f>SUM(BK101:BK106)</f>
        <v>0</v>
      </c>
    </row>
    <row r="101" s="1" customFormat="1" ht="25.5" customHeight="1">
      <c r="B101" s="45"/>
      <c r="C101" s="220" t="s">
        <v>80</v>
      </c>
      <c r="D101" s="220" t="s">
        <v>146</v>
      </c>
      <c r="E101" s="221" t="s">
        <v>806</v>
      </c>
      <c r="F101" s="222" t="s">
        <v>807</v>
      </c>
      <c r="G101" s="223" t="s">
        <v>370</v>
      </c>
      <c r="H101" s="224">
        <v>0.025999999999999999</v>
      </c>
      <c r="I101" s="225"/>
      <c r="J101" s="226">
        <f>ROUND(I101*H101,2)</f>
        <v>0</v>
      </c>
      <c r="K101" s="222" t="s">
        <v>150</v>
      </c>
      <c r="L101" s="71"/>
      <c r="M101" s="227" t="s">
        <v>21</v>
      </c>
      <c r="N101" s="228" t="s">
        <v>43</v>
      </c>
      <c r="O101" s="46"/>
      <c r="P101" s="229">
        <f>O101*H101</f>
        <v>0</v>
      </c>
      <c r="Q101" s="229">
        <v>0.019539999999999998</v>
      </c>
      <c r="R101" s="229">
        <f>Q101*H101</f>
        <v>0.00050803999999999997</v>
      </c>
      <c r="S101" s="229">
        <v>0</v>
      </c>
      <c r="T101" s="230">
        <f>S101*H101</f>
        <v>0</v>
      </c>
      <c r="AR101" s="23" t="s">
        <v>239</v>
      </c>
      <c r="AT101" s="23" t="s">
        <v>146</v>
      </c>
      <c r="AU101" s="23" t="s">
        <v>82</v>
      </c>
      <c r="AY101" s="23" t="s">
        <v>143</v>
      </c>
      <c r="BE101" s="231">
        <f>IF(N101="základní",J101,0)</f>
        <v>0</v>
      </c>
      <c r="BF101" s="231">
        <f>IF(N101="snížená",J101,0)</f>
        <v>0</v>
      </c>
      <c r="BG101" s="231">
        <f>IF(N101="zákl. přenesená",J101,0)</f>
        <v>0</v>
      </c>
      <c r="BH101" s="231">
        <f>IF(N101="sníž. přenesená",J101,0)</f>
        <v>0</v>
      </c>
      <c r="BI101" s="231">
        <f>IF(N101="nulová",J101,0)</f>
        <v>0</v>
      </c>
      <c r="BJ101" s="23" t="s">
        <v>80</v>
      </c>
      <c r="BK101" s="231">
        <f>ROUND(I101*H101,2)</f>
        <v>0</v>
      </c>
      <c r="BL101" s="23" t="s">
        <v>239</v>
      </c>
      <c r="BM101" s="23" t="s">
        <v>1070</v>
      </c>
    </row>
    <row r="102" s="1" customFormat="1">
      <c r="B102" s="45"/>
      <c r="C102" s="73"/>
      <c r="D102" s="232" t="s">
        <v>153</v>
      </c>
      <c r="E102" s="73"/>
      <c r="F102" s="233" t="s">
        <v>809</v>
      </c>
      <c r="G102" s="73"/>
      <c r="H102" s="73"/>
      <c r="I102" s="190"/>
      <c r="J102" s="73"/>
      <c r="K102" s="73"/>
      <c r="L102" s="71"/>
      <c r="M102" s="234"/>
      <c r="N102" s="46"/>
      <c r="O102" s="46"/>
      <c r="P102" s="46"/>
      <c r="Q102" s="46"/>
      <c r="R102" s="46"/>
      <c r="S102" s="46"/>
      <c r="T102" s="94"/>
      <c r="AT102" s="23" t="s">
        <v>153</v>
      </c>
      <c r="AU102" s="23" t="s">
        <v>82</v>
      </c>
    </row>
    <row r="103" s="11" customFormat="1">
      <c r="B103" s="235"/>
      <c r="C103" s="236"/>
      <c r="D103" s="232" t="s">
        <v>155</v>
      </c>
      <c r="E103" s="237" t="s">
        <v>21</v>
      </c>
      <c r="F103" s="238" t="s">
        <v>156</v>
      </c>
      <c r="G103" s="236"/>
      <c r="H103" s="237" t="s">
        <v>21</v>
      </c>
      <c r="I103" s="239"/>
      <c r="J103" s="236"/>
      <c r="K103" s="236"/>
      <c r="L103" s="240"/>
      <c r="M103" s="241"/>
      <c r="N103" s="242"/>
      <c r="O103" s="242"/>
      <c r="P103" s="242"/>
      <c r="Q103" s="242"/>
      <c r="R103" s="242"/>
      <c r="S103" s="242"/>
      <c r="T103" s="243"/>
      <c r="AT103" s="244" t="s">
        <v>155</v>
      </c>
      <c r="AU103" s="244" t="s">
        <v>82</v>
      </c>
      <c r="AV103" s="11" t="s">
        <v>80</v>
      </c>
      <c r="AW103" s="11" t="s">
        <v>35</v>
      </c>
      <c r="AX103" s="11" t="s">
        <v>72</v>
      </c>
      <c r="AY103" s="244" t="s">
        <v>143</v>
      </c>
    </row>
    <row r="104" s="12" customFormat="1">
      <c r="B104" s="245"/>
      <c r="C104" s="246"/>
      <c r="D104" s="232" t="s">
        <v>155</v>
      </c>
      <c r="E104" s="247" t="s">
        <v>21</v>
      </c>
      <c r="F104" s="248" t="s">
        <v>1071</v>
      </c>
      <c r="G104" s="246"/>
      <c r="H104" s="249">
        <v>0.025999999999999999</v>
      </c>
      <c r="I104" s="250"/>
      <c r="J104" s="246"/>
      <c r="K104" s="246"/>
      <c r="L104" s="251"/>
      <c r="M104" s="252"/>
      <c r="N104" s="253"/>
      <c r="O104" s="253"/>
      <c r="P104" s="253"/>
      <c r="Q104" s="253"/>
      <c r="R104" s="253"/>
      <c r="S104" s="253"/>
      <c r="T104" s="254"/>
      <c r="AT104" s="255" t="s">
        <v>155</v>
      </c>
      <c r="AU104" s="255" t="s">
        <v>82</v>
      </c>
      <c r="AV104" s="12" t="s">
        <v>82</v>
      </c>
      <c r="AW104" s="12" t="s">
        <v>35</v>
      </c>
      <c r="AX104" s="12" t="s">
        <v>80</v>
      </c>
      <c r="AY104" s="255" t="s">
        <v>143</v>
      </c>
    </row>
    <row r="105" s="1" customFormat="1" ht="16.5" customHeight="1">
      <c r="B105" s="45"/>
      <c r="C105" s="267" t="s">
        <v>82</v>
      </c>
      <c r="D105" s="267" t="s">
        <v>235</v>
      </c>
      <c r="E105" s="268" t="s">
        <v>811</v>
      </c>
      <c r="F105" s="269" t="s">
        <v>812</v>
      </c>
      <c r="G105" s="270" t="s">
        <v>370</v>
      </c>
      <c r="H105" s="271">
        <v>0.025999999999999999</v>
      </c>
      <c r="I105" s="272"/>
      <c r="J105" s="273">
        <f>ROUND(I105*H105,2)</f>
        <v>0</v>
      </c>
      <c r="K105" s="269" t="s">
        <v>150</v>
      </c>
      <c r="L105" s="274"/>
      <c r="M105" s="275" t="s">
        <v>21</v>
      </c>
      <c r="N105" s="276" t="s">
        <v>43</v>
      </c>
      <c r="O105" s="46"/>
      <c r="P105" s="229">
        <f>O105*H105</f>
        <v>0</v>
      </c>
      <c r="Q105" s="229">
        <v>1</v>
      </c>
      <c r="R105" s="229">
        <f>Q105*H105</f>
        <v>0.025999999999999999</v>
      </c>
      <c r="S105" s="229">
        <v>0</v>
      </c>
      <c r="T105" s="230">
        <f>S105*H105</f>
        <v>0</v>
      </c>
      <c r="AR105" s="23" t="s">
        <v>338</v>
      </c>
      <c r="AT105" s="23" t="s">
        <v>235</v>
      </c>
      <c r="AU105" s="23" t="s">
        <v>82</v>
      </c>
      <c r="AY105" s="23" t="s">
        <v>143</v>
      </c>
      <c r="BE105" s="231">
        <f>IF(N105="základní",J105,0)</f>
        <v>0</v>
      </c>
      <c r="BF105" s="231">
        <f>IF(N105="snížená",J105,0)</f>
        <v>0</v>
      </c>
      <c r="BG105" s="231">
        <f>IF(N105="zákl. přenesená",J105,0)</f>
        <v>0</v>
      </c>
      <c r="BH105" s="231">
        <f>IF(N105="sníž. přenesená",J105,0)</f>
        <v>0</v>
      </c>
      <c r="BI105" s="231">
        <f>IF(N105="nulová",J105,0)</f>
        <v>0</v>
      </c>
      <c r="BJ105" s="23" t="s">
        <v>80</v>
      </c>
      <c r="BK105" s="231">
        <f>ROUND(I105*H105,2)</f>
        <v>0</v>
      </c>
      <c r="BL105" s="23" t="s">
        <v>239</v>
      </c>
      <c r="BM105" s="23" t="s">
        <v>1072</v>
      </c>
    </row>
    <row r="106" s="12" customFormat="1">
      <c r="B106" s="245"/>
      <c r="C106" s="246"/>
      <c r="D106" s="232" t="s">
        <v>155</v>
      </c>
      <c r="E106" s="247" t="s">
        <v>21</v>
      </c>
      <c r="F106" s="248" t="s">
        <v>1073</v>
      </c>
      <c r="G106" s="246"/>
      <c r="H106" s="249">
        <v>0.025999999999999999</v>
      </c>
      <c r="I106" s="250"/>
      <c r="J106" s="246"/>
      <c r="K106" s="246"/>
      <c r="L106" s="251"/>
      <c r="M106" s="252"/>
      <c r="N106" s="253"/>
      <c r="O106" s="253"/>
      <c r="P106" s="253"/>
      <c r="Q106" s="253"/>
      <c r="R106" s="253"/>
      <c r="S106" s="253"/>
      <c r="T106" s="254"/>
      <c r="AT106" s="255" t="s">
        <v>155</v>
      </c>
      <c r="AU106" s="255" t="s">
        <v>82</v>
      </c>
      <c r="AV106" s="12" t="s">
        <v>82</v>
      </c>
      <c r="AW106" s="12" t="s">
        <v>35</v>
      </c>
      <c r="AX106" s="12" t="s">
        <v>80</v>
      </c>
      <c r="AY106" s="255" t="s">
        <v>143</v>
      </c>
    </row>
    <row r="107" s="10" customFormat="1" ht="29.88" customHeight="1">
      <c r="B107" s="204"/>
      <c r="C107" s="205"/>
      <c r="D107" s="206" t="s">
        <v>71</v>
      </c>
      <c r="E107" s="218" t="s">
        <v>178</v>
      </c>
      <c r="F107" s="218" t="s">
        <v>179</v>
      </c>
      <c r="G107" s="205"/>
      <c r="H107" s="205"/>
      <c r="I107" s="208"/>
      <c r="J107" s="219">
        <f>BK107</f>
        <v>0</v>
      </c>
      <c r="K107" s="205"/>
      <c r="L107" s="210"/>
      <c r="M107" s="211"/>
      <c r="N107" s="212"/>
      <c r="O107" s="212"/>
      <c r="P107" s="213">
        <f>SUM(P108:P178)</f>
        <v>0</v>
      </c>
      <c r="Q107" s="212"/>
      <c r="R107" s="213">
        <f>SUM(R108:R178)</f>
        <v>11.458578429999999</v>
      </c>
      <c r="S107" s="212"/>
      <c r="T107" s="214">
        <f>SUM(T108:T178)</f>
        <v>0</v>
      </c>
      <c r="AR107" s="215" t="s">
        <v>80</v>
      </c>
      <c r="AT107" s="216" t="s">
        <v>71</v>
      </c>
      <c r="AU107" s="216" t="s">
        <v>80</v>
      </c>
      <c r="AY107" s="215" t="s">
        <v>143</v>
      </c>
      <c r="BK107" s="217">
        <f>SUM(BK108:BK178)</f>
        <v>0</v>
      </c>
    </row>
    <row r="108" s="1" customFormat="1" ht="25.5" customHeight="1">
      <c r="B108" s="45"/>
      <c r="C108" s="220" t="s">
        <v>144</v>
      </c>
      <c r="D108" s="220" t="s">
        <v>146</v>
      </c>
      <c r="E108" s="221" t="s">
        <v>180</v>
      </c>
      <c r="F108" s="222" t="s">
        <v>181</v>
      </c>
      <c r="G108" s="223" t="s">
        <v>162</v>
      </c>
      <c r="H108" s="224">
        <v>112.441</v>
      </c>
      <c r="I108" s="225"/>
      <c r="J108" s="226">
        <f>ROUND(I108*H108,2)</f>
        <v>0</v>
      </c>
      <c r="K108" s="222" t="s">
        <v>150</v>
      </c>
      <c r="L108" s="71"/>
      <c r="M108" s="227" t="s">
        <v>21</v>
      </c>
      <c r="N108" s="228" t="s">
        <v>43</v>
      </c>
      <c r="O108" s="46"/>
      <c r="P108" s="229">
        <f>O108*H108</f>
        <v>0</v>
      </c>
      <c r="Q108" s="229">
        <v>0.0073499999999999998</v>
      </c>
      <c r="R108" s="229">
        <f>Q108*H108</f>
        <v>0.82644134999999996</v>
      </c>
      <c r="S108" s="229">
        <v>0</v>
      </c>
      <c r="T108" s="230">
        <f>S108*H108</f>
        <v>0</v>
      </c>
      <c r="AR108" s="23" t="s">
        <v>151</v>
      </c>
      <c r="AT108" s="23" t="s">
        <v>146</v>
      </c>
      <c r="AU108" s="23" t="s">
        <v>82</v>
      </c>
      <c r="AY108" s="23" t="s">
        <v>143</v>
      </c>
      <c r="BE108" s="231">
        <f>IF(N108="základní",J108,0)</f>
        <v>0</v>
      </c>
      <c r="BF108" s="231">
        <f>IF(N108="snížená",J108,0)</f>
        <v>0</v>
      </c>
      <c r="BG108" s="231">
        <f>IF(N108="zákl. přenesená",J108,0)</f>
        <v>0</v>
      </c>
      <c r="BH108" s="231">
        <f>IF(N108="sníž. přenesená",J108,0)</f>
        <v>0</v>
      </c>
      <c r="BI108" s="231">
        <f>IF(N108="nulová",J108,0)</f>
        <v>0</v>
      </c>
      <c r="BJ108" s="23" t="s">
        <v>80</v>
      </c>
      <c r="BK108" s="231">
        <f>ROUND(I108*H108,2)</f>
        <v>0</v>
      </c>
      <c r="BL108" s="23" t="s">
        <v>151</v>
      </c>
      <c r="BM108" s="23" t="s">
        <v>182</v>
      </c>
    </row>
    <row r="109" s="11" customFormat="1">
      <c r="B109" s="235"/>
      <c r="C109" s="236"/>
      <c r="D109" s="232" t="s">
        <v>155</v>
      </c>
      <c r="E109" s="237" t="s">
        <v>21</v>
      </c>
      <c r="F109" s="238" t="s">
        <v>183</v>
      </c>
      <c r="G109" s="236"/>
      <c r="H109" s="237" t="s">
        <v>21</v>
      </c>
      <c r="I109" s="239"/>
      <c r="J109" s="236"/>
      <c r="K109" s="236"/>
      <c r="L109" s="240"/>
      <c r="M109" s="241"/>
      <c r="N109" s="242"/>
      <c r="O109" s="242"/>
      <c r="P109" s="242"/>
      <c r="Q109" s="242"/>
      <c r="R109" s="242"/>
      <c r="S109" s="242"/>
      <c r="T109" s="243"/>
      <c r="AT109" s="244" t="s">
        <v>155</v>
      </c>
      <c r="AU109" s="244" t="s">
        <v>82</v>
      </c>
      <c r="AV109" s="11" t="s">
        <v>80</v>
      </c>
      <c r="AW109" s="11" t="s">
        <v>35</v>
      </c>
      <c r="AX109" s="11" t="s">
        <v>72</v>
      </c>
      <c r="AY109" s="244" t="s">
        <v>143</v>
      </c>
    </row>
    <row r="110" s="12" customFormat="1">
      <c r="B110" s="245"/>
      <c r="C110" s="246"/>
      <c r="D110" s="232" t="s">
        <v>155</v>
      </c>
      <c r="E110" s="247" t="s">
        <v>21</v>
      </c>
      <c r="F110" s="248" t="s">
        <v>1074</v>
      </c>
      <c r="G110" s="246"/>
      <c r="H110" s="249">
        <v>7.5599999999999996</v>
      </c>
      <c r="I110" s="250"/>
      <c r="J110" s="246"/>
      <c r="K110" s="246"/>
      <c r="L110" s="251"/>
      <c r="M110" s="252"/>
      <c r="N110" s="253"/>
      <c r="O110" s="253"/>
      <c r="P110" s="253"/>
      <c r="Q110" s="253"/>
      <c r="R110" s="253"/>
      <c r="S110" s="253"/>
      <c r="T110" s="254"/>
      <c r="AT110" s="255" t="s">
        <v>155</v>
      </c>
      <c r="AU110" s="255" t="s">
        <v>82</v>
      </c>
      <c r="AV110" s="12" t="s">
        <v>82</v>
      </c>
      <c r="AW110" s="12" t="s">
        <v>35</v>
      </c>
      <c r="AX110" s="12" t="s">
        <v>72</v>
      </c>
      <c r="AY110" s="255" t="s">
        <v>143</v>
      </c>
    </row>
    <row r="111" s="12" customFormat="1">
      <c r="B111" s="245"/>
      <c r="C111" s="246"/>
      <c r="D111" s="232" t="s">
        <v>155</v>
      </c>
      <c r="E111" s="247" t="s">
        <v>21</v>
      </c>
      <c r="F111" s="248" t="s">
        <v>1075</v>
      </c>
      <c r="G111" s="246"/>
      <c r="H111" s="249">
        <v>5.7149999999999999</v>
      </c>
      <c r="I111" s="250"/>
      <c r="J111" s="246"/>
      <c r="K111" s="246"/>
      <c r="L111" s="251"/>
      <c r="M111" s="252"/>
      <c r="N111" s="253"/>
      <c r="O111" s="253"/>
      <c r="P111" s="253"/>
      <c r="Q111" s="253"/>
      <c r="R111" s="253"/>
      <c r="S111" s="253"/>
      <c r="T111" s="254"/>
      <c r="AT111" s="255" t="s">
        <v>155</v>
      </c>
      <c r="AU111" s="255" t="s">
        <v>82</v>
      </c>
      <c r="AV111" s="12" t="s">
        <v>82</v>
      </c>
      <c r="AW111" s="12" t="s">
        <v>35</v>
      </c>
      <c r="AX111" s="12" t="s">
        <v>72</v>
      </c>
      <c r="AY111" s="255" t="s">
        <v>143</v>
      </c>
    </row>
    <row r="112" s="12" customFormat="1">
      <c r="B112" s="245"/>
      <c r="C112" s="246"/>
      <c r="D112" s="232" t="s">
        <v>155</v>
      </c>
      <c r="E112" s="247" t="s">
        <v>21</v>
      </c>
      <c r="F112" s="248" t="s">
        <v>1076</v>
      </c>
      <c r="G112" s="246"/>
      <c r="H112" s="249">
        <v>10.472</v>
      </c>
      <c r="I112" s="250"/>
      <c r="J112" s="246"/>
      <c r="K112" s="246"/>
      <c r="L112" s="251"/>
      <c r="M112" s="252"/>
      <c r="N112" s="253"/>
      <c r="O112" s="253"/>
      <c r="P112" s="253"/>
      <c r="Q112" s="253"/>
      <c r="R112" s="253"/>
      <c r="S112" s="253"/>
      <c r="T112" s="254"/>
      <c r="AT112" s="255" t="s">
        <v>155</v>
      </c>
      <c r="AU112" s="255" t="s">
        <v>82</v>
      </c>
      <c r="AV112" s="12" t="s">
        <v>82</v>
      </c>
      <c r="AW112" s="12" t="s">
        <v>35</v>
      </c>
      <c r="AX112" s="12" t="s">
        <v>72</v>
      </c>
      <c r="AY112" s="255" t="s">
        <v>143</v>
      </c>
    </row>
    <row r="113" s="12" customFormat="1">
      <c r="B113" s="245"/>
      <c r="C113" s="246"/>
      <c r="D113" s="232" t="s">
        <v>155</v>
      </c>
      <c r="E113" s="247" t="s">
        <v>21</v>
      </c>
      <c r="F113" s="248" t="s">
        <v>1077</v>
      </c>
      <c r="G113" s="246"/>
      <c r="H113" s="249">
        <v>7.5300000000000002</v>
      </c>
      <c r="I113" s="250"/>
      <c r="J113" s="246"/>
      <c r="K113" s="246"/>
      <c r="L113" s="251"/>
      <c r="M113" s="252"/>
      <c r="N113" s="253"/>
      <c r="O113" s="253"/>
      <c r="P113" s="253"/>
      <c r="Q113" s="253"/>
      <c r="R113" s="253"/>
      <c r="S113" s="253"/>
      <c r="T113" s="254"/>
      <c r="AT113" s="255" t="s">
        <v>155</v>
      </c>
      <c r="AU113" s="255" t="s">
        <v>82</v>
      </c>
      <c r="AV113" s="12" t="s">
        <v>82</v>
      </c>
      <c r="AW113" s="12" t="s">
        <v>35</v>
      </c>
      <c r="AX113" s="12" t="s">
        <v>72</v>
      </c>
      <c r="AY113" s="255" t="s">
        <v>143</v>
      </c>
    </row>
    <row r="114" s="12" customFormat="1">
      <c r="B114" s="245"/>
      <c r="C114" s="246"/>
      <c r="D114" s="232" t="s">
        <v>155</v>
      </c>
      <c r="E114" s="247" t="s">
        <v>21</v>
      </c>
      <c r="F114" s="248" t="s">
        <v>1078</v>
      </c>
      <c r="G114" s="246"/>
      <c r="H114" s="249">
        <v>81.164000000000001</v>
      </c>
      <c r="I114" s="250"/>
      <c r="J114" s="246"/>
      <c r="K114" s="246"/>
      <c r="L114" s="251"/>
      <c r="M114" s="252"/>
      <c r="N114" s="253"/>
      <c r="O114" s="253"/>
      <c r="P114" s="253"/>
      <c r="Q114" s="253"/>
      <c r="R114" s="253"/>
      <c r="S114" s="253"/>
      <c r="T114" s="254"/>
      <c r="AT114" s="255" t="s">
        <v>155</v>
      </c>
      <c r="AU114" s="255" t="s">
        <v>82</v>
      </c>
      <c r="AV114" s="12" t="s">
        <v>82</v>
      </c>
      <c r="AW114" s="12" t="s">
        <v>35</v>
      </c>
      <c r="AX114" s="12" t="s">
        <v>72</v>
      </c>
      <c r="AY114" s="255" t="s">
        <v>143</v>
      </c>
    </row>
    <row r="115" s="13" customFormat="1">
      <c r="B115" s="256"/>
      <c r="C115" s="257"/>
      <c r="D115" s="232" t="s">
        <v>155</v>
      </c>
      <c r="E115" s="258" t="s">
        <v>21</v>
      </c>
      <c r="F115" s="259" t="s">
        <v>167</v>
      </c>
      <c r="G115" s="257"/>
      <c r="H115" s="260">
        <v>112.441</v>
      </c>
      <c r="I115" s="261"/>
      <c r="J115" s="257"/>
      <c r="K115" s="257"/>
      <c r="L115" s="262"/>
      <c r="M115" s="263"/>
      <c r="N115" s="264"/>
      <c r="O115" s="264"/>
      <c r="P115" s="264"/>
      <c r="Q115" s="264"/>
      <c r="R115" s="264"/>
      <c r="S115" s="264"/>
      <c r="T115" s="265"/>
      <c r="AT115" s="266" t="s">
        <v>155</v>
      </c>
      <c r="AU115" s="266" t="s">
        <v>82</v>
      </c>
      <c r="AV115" s="13" t="s">
        <v>151</v>
      </c>
      <c r="AW115" s="13" t="s">
        <v>35</v>
      </c>
      <c r="AX115" s="13" t="s">
        <v>80</v>
      </c>
      <c r="AY115" s="266" t="s">
        <v>143</v>
      </c>
    </row>
    <row r="116" s="1" customFormat="1" ht="25.5" customHeight="1">
      <c r="B116" s="45"/>
      <c r="C116" s="220" t="s">
        <v>151</v>
      </c>
      <c r="D116" s="220" t="s">
        <v>146</v>
      </c>
      <c r="E116" s="221" t="s">
        <v>187</v>
      </c>
      <c r="F116" s="222" t="s">
        <v>188</v>
      </c>
      <c r="G116" s="223" t="s">
        <v>162</v>
      </c>
      <c r="H116" s="224">
        <v>301.822</v>
      </c>
      <c r="I116" s="225"/>
      <c r="J116" s="226">
        <f>ROUND(I116*H116,2)</f>
        <v>0</v>
      </c>
      <c r="K116" s="222" t="s">
        <v>150</v>
      </c>
      <c r="L116" s="71"/>
      <c r="M116" s="227" t="s">
        <v>21</v>
      </c>
      <c r="N116" s="228" t="s">
        <v>43</v>
      </c>
      <c r="O116" s="46"/>
      <c r="P116" s="229">
        <f>O116*H116</f>
        <v>0</v>
      </c>
      <c r="Q116" s="229">
        <v>0.00025999999999999998</v>
      </c>
      <c r="R116" s="229">
        <f>Q116*H116</f>
        <v>0.078473719999999997</v>
      </c>
      <c r="S116" s="229">
        <v>0</v>
      </c>
      <c r="T116" s="230">
        <f>S116*H116</f>
        <v>0</v>
      </c>
      <c r="AR116" s="23" t="s">
        <v>151</v>
      </c>
      <c r="AT116" s="23" t="s">
        <v>146</v>
      </c>
      <c r="AU116" s="23" t="s">
        <v>82</v>
      </c>
      <c r="AY116" s="23" t="s">
        <v>143</v>
      </c>
      <c r="BE116" s="231">
        <f>IF(N116="základní",J116,0)</f>
        <v>0</v>
      </c>
      <c r="BF116" s="231">
        <f>IF(N116="snížená",J116,0)</f>
        <v>0</v>
      </c>
      <c r="BG116" s="231">
        <f>IF(N116="zákl. přenesená",J116,0)</f>
        <v>0</v>
      </c>
      <c r="BH116" s="231">
        <f>IF(N116="sníž. přenesená",J116,0)</f>
        <v>0</v>
      </c>
      <c r="BI116" s="231">
        <f>IF(N116="nulová",J116,0)</f>
        <v>0</v>
      </c>
      <c r="BJ116" s="23" t="s">
        <v>80</v>
      </c>
      <c r="BK116" s="231">
        <f>ROUND(I116*H116,2)</f>
        <v>0</v>
      </c>
      <c r="BL116" s="23" t="s">
        <v>151</v>
      </c>
      <c r="BM116" s="23" t="s">
        <v>189</v>
      </c>
    </row>
    <row r="117" s="11" customFormat="1">
      <c r="B117" s="235"/>
      <c r="C117" s="236"/>
      <c r="D117" s="232" t="s">
        <v>155</v>
      </c>
      <c r="E117" s="237" t="s">
        <v>21</v>
      </c>
      <c r="F117" s="238" t="s">
        <v>183</v>
      </c>
      <c r="G117" s="236"/>
      <c r="H117" s="237" t="s">
        <v>21</v>
      </c>
      <c r="I117" s="239"/>
      <c r="J117" s="236"/>
      <c r="K117" s="236"/>
      <c r="L117" s="240"/>
      <c r="M117" s="241"/>
      <c r="N117" s="242"/>
      <c r="O117" s="242"/>
      <c r="P117" s="242"/>
      <c r="Q117" s="242"/>
      <c r="R117" s="242"/>
      <c r="S117" s="242"/>
      <c r="T117" s="243"/>
      <c r="AT117" s="244" t="s">
        <v>155</v>
      </c>
      <c r="AU117" s="244" t="s">
        <v>82</v>
      </c>
      <c r="AV117" s="11" t="s">
        <v>80</v>
      </c>
      <c r="AW117" s="11" t="s">
        <v>35</v>
      </c>
      <c r="AX117" s="11" t="s">
        <v>72</v>
      </c>
      <c r="AY117" s="244" t="s">
        <v>143</v>
      </c>
    </row>
    <row r="118" s="11" customFormat="1">
      <c r="B118" s="235"/>
      <c r="C118" s="236"/>
      <c r="D118" s="232" t="s">
        <v>155</v>
      </c>
      <c r="E118" s="237" t="s">
        <v>21</v>
      </c>
      <c r="F118" s="238" t="s">
        <v>216</v>
      </c>
      <c r="G118" s="236"/>
      <c r="H118" s="237" t="s">
        <v>21</v>
      </c>
      <c r="I118" s="239"/>
      <c r="J118" s="236"/>
      <c r="K118" s="236"/>
      <c r="L118" s="240"/>
      <c r="M118" s="241"/>
      <c r="N118" s="242"/>
      <c r="O118" s="242"/>
      <c r="P118" s="242"/>
      <c r="Q118" s="242"/>
      <c r="R118" s="242"/>
      <c r="S118" s="242"/>
      <c r="T118" s="243"/>
      <c r="AT118" s="244" t="s">
        <v>155</v>
      </c>
      <c r="AU118" s="244" t="s">
        <v>82</v>
      </c>
      <c r="AV118" s="11" t="s">
        <v>80</v>
      </c>
      <c r="AW118" s="11" t="s">
        <v>35</v>
      </c>
      <c r="AX118" s="11" t="s">
        <v>72</v>
      </c>
      <c r="AY118" s="244" t="s">
        <v>143</v>
      </c>
    </row>
    <row r="119" s="12" customFormat="1">
      <c r="B119" s="245"/>
      <c r="C119" s="246"/>
      <c r="D119" s="232" t="s">
        <v>155</v>
      </c>
      <c r="E119" s="247" t="s">
        <v>21</v>
      </c>
      <c r="F119" s="248" t="s">
        <v>1079</v>
      </c>
      <c r="G119" s="246"/>
      <c r="H119" s="249">
        <v>96.219999999999999</v>
      </c>
      <c r="I119" s="250"/>
      <c r="J119" s="246"/>
      <c r="K119" s="246"/>
      <c r="L119" s="251"/>
      <c r="M119" s="252"/>
      <c r="N119" s="253"/>
      <c r="O119" s="253"/>
      <c r="P119" s="253"/>
      <c r="Q119" s="253"/>
      <c r="R119" s="253"/>
      <c r="S119" s="253"/>
      <c r="T119" s="254"/>
      <c r="AT119" s="255" t="s">
        <v>155</v>
      </c>
      <c r="AU119" s="255" t="s">
        <v>82</v>
      </c>
      <c r="AV119" s="12" t="s">
        <v>82</v>
      </c>
      <c r="AW119" s="12" t="s">
        <v>35</v>
      </c>
      <c r="AX119" s="12" t="s">
        <v>72</v>
      </c>
      <c r="AY119" s="255" t="s">
        <v>143</v>
      </c>
    </row>
    <row r="120" s="12" customFormat="1">
      <c r="B120" s="245"/>
      <c r="C120" s="246"/>
      <c r="D120" s="232" t="s">
        <v>155</v>
      </c>
      <c r="E120" s="247" t="s">
        <v>21</v>
      </c>
      <c r="F120" s="248" t="s">
        <v>1080</v>
      </c>
      <c r="G120" s="246"/>
      <c r="H120" s="249">
        <v>9.8719999999999999</v>
      </c>
      <c r="I120" s="250"/>
      <c r="J120" s="246"/>
      <c r="K120" s="246"/>
      <c r="L120" s="251"/>
      <c r="M120" s="252"/>
      <c r="N120" s="253"/>
      <c r="O120" s="253"/>
      <c r="P120" s="253"/>
      <c r="Q120" s="253"/>
      <c r="R120" s="253"/>
      <c r="S120" s="253"/>
      <c r="T120" s="254"/>
      <c r="AT120" s="255" t="s">
        <v>155</v>
      </c>
      <c r="AU120" s="255" t="s">
        <v>82</v>
      </c>
      <c r="AV120" s="12" t="s">
        <v>82</v>
      </c>
      <c r="AW120" s="12" t="s">
        <v>35</v>
      </c>
      <c r="AX120" s="12" t="s">
        <v>72</v>
      </c>
      <c r="AY120" s="255" t="s">
        <v>143</v>
      </c>
    </row>
    <row r="121" s="12" customFormat="1">
      <c r="B121" s="245"/>
      <c r="C121" s="246"/>
      <c r="D121" s="232" t="s">
        <v>155</v>
      </c>
      <c r="E121" s="247" t="s">
        <v>21</v>
      </c>
      <c r="F121" s="248" t="s">
        <v>1081</v>
      </c>
      <c r="G121" s="246"/>
      <c r="H121" s="249">
        <v>60.804000000000002</v>
      </c>
      <c r="I121" s="250"/>
      <c r="J121" s="246"/>
      <c r="K121" s="246"/>
      <c r="L121" s="251"/>
      <c r="M121" s="252"/>
      <c r="N121" s="253"/>
      <c r="O121" s="253"/>
      <c r="P121" s="253"/>
      <c r="Q121" s="253"/>
      <c r="R121" s="253"/>
      <c r="S121" s="253"/>
      <c r="T121" s="254"/>
      <c r="AT121" s="255" t="s">
        <v>155</v>
      </c>
      <c r="AU121" s="255" t="s">
        <v>82</v>
      </c>
      <c r="AV121" s="12" t="s">
        <v>82</v>
      </c>
      <c r="AW121" s="12" t="s">
        <v>35</v>
      </c>
      <c r="AX121" s="12" t="s">
        <v>72</v>
      </c>
      <c r="AY121" s="255" t="s">
        <v>143</v>
      </c>
    </row>
    <row r="122" s="12" customFormat="1">
      <c r="B122" s="245"/>
      <c r="C122" s="246"/>
      <c r="D122" s="232" t="s">
        <v>155</v>
      </c>
      <c r="E122" s="247" t="s">
        <v>21</v>
      </c>
      <c r="F122" s="248" t="s">
        <v>1082</v>
      </c>
      <c r="G122" s="246"/>
      <c r="H122" s="249">
        <v>157.32599999999999</v>
      </c>
      <c r="I122" s="250"/>
      <c r="J122" s="246"/>
      <c r="K122" s="246"/>
      <c r="L122" s="251"/>
      <c r="M122" s="252"/>
      <c r="N122" s="253"/>
      <c r="O122" s="253"/>
      <c r="P122" s="253"/>
      <c r="Q122" s="253"/>
      <c r="R122" s="253"/>
      <c r="S122" s="253"/>
      <c r="T122" s="254"/>
      <c r="AT122" s="255" t="s">
        <v>155</v>
      </c>
      <c r="AU122" s="255" t="s">
        <v>82</v>
      </c>
      <c r="AV122" s="12" t="s">
        <v>82</v>
      </c>
      <c r="AW122" s="12" t="s">
        <v>35</v>
      </c>
      <c r="AX122" s="12" t="s">
        <v>72</v>
      </c>
      <c r="AY122" s="255" t="s">
        <v>143</v>
      </c>
    </row>
    <row r="123" s="12" customFormat="1">
      <c r="B123" s="245"/>
      <c r="C123" s="246"/>
      <c r="D123" s="232" t="s">
        <v>155</v>
      </c>
      <c r="E123" s="247" t="s">
        <v>21</v>
      </c>
      <c r="F123" s="248" t="s">
        <v>1083</v>
      </c>
      <c r="G123" s="246"/>
      <c r="H123" s="249">
        <v>-12.800000000000001</v>
      </c>
      <c r="I123" s="250"/>
      <c r="J123" s="246"/>
      <c r="K123" s="246"/>
      <c r="L123" s="251"/>
      <c r="M123" s="252"/>
      <c r="N123" s="253"/>
      <c r="O123" s="253"/>
      <c r="P123" s="253"/>
      <c r="Q123" s="253"/>
      <c r="R123" s="253"/>
      <c r="S123" s="253"/>
      <c r="T123" s="254"/>
      <c r="AT123" s="255" t="s">
        <v>155</v>
      </c>
      <c r="AU123" s="255" t="s">
        <v>82</v>
      </c>
      <c r="AV123" s="12" t="s">
        <v>82</v>
      </c>
      <c r="AW123" s="12" t="s">
        <v>35</v>
      </c>
      <c r="AX123" s="12" t="s">
        <v>72</v>
      </c>
      <c r="AY123" s="255" t="s">
        <v>143</v>
      </c>
    </row>
    <row r="124" s="12" customFormat="1">
      <c r="B124" s="245"/>
      <c r="C124" s="246"/>
      <c r="D124" s="232" t="s">
        <v>155</v>
      </c>
      <c r="E124" s="247" t="s">
        <v>21</v>
      </c>
      <c r="F124" s="248" t="s">
        <v>1084</v>
      </c>
      <c r="G124" s="246"/>
      <c r="H124" s="249">
        <v>-9.5999999999999996</v>
      </c>
      <c r="I124" s="250"/>
      <c r="J124" s="246"/>
      <c r="K124" s="246"/>
      <c r="L124" s="251"/>
      <c r="M124" s="252"/>
      <c r="N124" s="253"/>
      <c r="O124" s="253"/>
      <c r="P124" s="253"/>
      <c r="Q124" s="253"/>
      <c r="R124" s="253"/>
      <c r="S124" s="253"/>
      <c r="T124" s="254"/>
      <c r="AT124" s="255" t="s">
        <v>155</v>
      </c>
      <c r="AU124" s="255" t="s">
        <v>82</v>
      </c>
      <c r="AV124" s="12" t="s">
        <v>82</v>
      </c>
      <c r="AW124" s="12" t="s">
        <v>35</v>
      </c>
      <c r="AX124" s="12" t="s">
        <v>72</v>
      </c>
      <c r="AY124" s="255" t="s">
        <v>143</v>
      </c>
    </row>
    <row r="125" s="13" customFormat="1">
      <c r="B125" s="256"/>
      <c r="C125" s="257"/>
      <c r="D125" s="232" t="s">
        <v>155</v>
      </c>
      <c r="E125" s="258" t="s">
        <v>21</v>
      </c>
      <c r="F125" s="259" t="s">
        <v>167</v>
      </c>
      <c r="G125" s="257"/>
      <c r="H125" s="260">
        <v>301.822</v>
      </c>
      <c r="I125" s="261"/>
      <c r="J125" s="257"/>
      <c r="K125" s="257"/>
      <c r="L125" s="262"/>
      <c r="M125" s="263"/>
      <c r="N125" s="264"/>
      <c r="O125" s="264"/>
      <c r="P125" s="264"/>
      <c r="Q125" s="264"/>
      <c r="R125" s="264"/>
      <c r="S125" s="264"/>
      <c r="T125" s="265"/>
      <c r="AT125" s="266" t="s">
        <v>155</v>
      </c>
      <c r="AU125" s="266" t="s">
        <v>82</v>
      </c>
      <c r="AV125" s="13" t="s">
        <v>151</v>
      </c>
      <c r="AW125" s="13" t="s">
        <v>35</v>
      </c>
      <c r="AX125" s="13" t="s">
        <v>80</v>
      </c>
      <c r="AY125" s="266" t="s">
        <v>143</v>
      </c>
    </row>
    <row r="126" s="1" customFormat="1" ht="25.5" customHeight="1">
      <c r="B126" s="45"/>
      <c r="C126" s="220" t="s">
        <v>173</v>
      </c>
      <c r="D126" s="220" t="s">
        <v>146</v>
      </c>
      <c r="E126" s="221" t="s">
        <v>197</v>
      </c>
      <c r="F126" s="222" t="s">
        <v>198</v>
      </c>
      <c r="G126" s="223" t="s">
        <v>162</v>
      </c>
      <c r="H126" s="224">
        <v>301.822</v>
      </c>
      <c r="I126" s="225"/>
      <c r="J126" s="226">
        <f>ROUND(I126*H126,2)</f>
        <v>0</v>
      </c>
      <c r="K126" s="222" t="s">
        <v>150</v>
      </c>
      <c r="L126" s="71"/>
      <c r="M126" s="227" t="s">
        <v>21</v>
      </c>
      <c r="N126" s="228" t="s">
        <v>43</v>
      </c>
      <c r="O126" s="46"/>
      <c r="P126" s="229">
        <f>O126*H126</f>
        <v>0</v>
      </c>
      <c r="Q126" s="229">
        <v>0.0043800000000000002</v>
      </c>
      <c r="R126" s="229">
        <f>Q126*H126</f>
        <v>1.32198036</v>
      </c>
      <c r="S126" s="229">
        <v>0</v>
      </c>
      <c r="T126" s="230">
        <f>S126*H126</f>
        <v>0</v>
      </c>
      <c r="AR126" s="23" t="s">
        <v>151</v>
      </c>
      <c r="AT126" s="23" t="s">
        <v>146</v>
      </c>
      <c r="AU126" s="23" t="s">
        <v>82</v>
      </c>
      <c r="AY126" s="23" t="s">
        <v>143</v>
      </c>
      <c r="BE126" s="231">
        <f>IF(N126="základní",J126,0)</f>
        <v>0</v>
      </c>
      <c r="BF126" s="231">
        <f>IF(N126="snížená",J126,0)</f>
        <v>0</v>
      </c>
      <c r="BG126" s="231">
        <f>IF(N126="zákl. přenesená",J126,0)</f>
        <v>0</v>
      </c>
      <c r="BH126" s="231">
        <f>IF(N126="sníž. přenesená",J126,0)</f>
        <v>0</v>
      </c>
      <c r="BI126" s="231">
        <f>IF(N126="nulová",J126,0)</f>
        <v>0</v>
      </c>
      <c r="BJ126" s="23" t="s">
        <v>80</v>
      </c>
      <c r="BK126" s="231">
        <f>ROUND(I126*H126,2)</f>
        <v>0</v>
      </c>
      <c r="BL126" s="23" t="s">
        <v>151</v>
      </c>
      <c r="BM126" s="23" t="s">
        <v>199</v>
      </c>
    </row>
    <row r="127" s="1" customFormat="1">
      <c r="B127" s="45"/>
      <c r="C127" s="73"/>
      <c r="D127" s="232" t="s">
        <v>153</v>
      </c>
      <c r="E127" s="73"/>
      <c r="F127" s="233" t="s">
        <v>200</v>
      </c>
      <c r="G127" s="73"/>
      <c r="H127" s="73"/>
      <c r="I127" s="190"/>
      <c r="J127" s="73"/>
      <c r="K127" s="73"/>
      <c r="L127" s="71"/>
      <c r="M127" s="234"/>
      <c r="N127" s="46"/>
      <c r="O127" s="46"/>
      <c r="P127" s="46"/>
      <c r="Q127" s="46"/>
      <c r="R127" s="46"/>
      <c r="S127" s="46"/>
      <c r="T127" s="94"/>
      <c r="AT127" s="23" t="s">
        <v>153</v>
      </c>
      <c r="AU127" s="23" t="s">
        <v>82</v>
      </c>
    </row>
    <row r="128" s="11" customFormat="1">
      <c r="B128" s="235"/>
      <c r="C128" s="236"/>
      <c r="D128" s="232" t="s">
        <v>155</v>
      </c>
      <c r="E128" s="237" t="s">
        <v>21</v>
      </c>
      <c r="F128" s="238" t="s">
        <v>183</v>
      </c>
      <c r="G128" s="236"/>
      <c r="H128" s="237" t="s">
        <v>21</v>
      </c>
      <c r="I128" s="239"/>
      <c r="J128" s="236"/>
      <c r="K128" s="236"/>
      <c r="L128" s="240"/>
      <c r="M128" s="241"/>
      <c r="N128" s="242"/>
      <c r="O128" s="242"/>
      <c r="P128" s="242"/>
      <c r="Q128" s="242"/>
      <c r="R128" s="242"/>
      <c r="S128" s="242"/>
      <c r="T128" s="243"/>
      <c r="AT128" s="244" t="s">
        <v>155</v>
      </c>
      <c r="AU128" s="244" t="s">
        <v>82</v>
      </c>
      <c r="AV128" s="11" t="s">
        <v>80</v>
      </c>
      <c r="AW128" s="11" t="s">
        <v>35</v>
      </c>
      <c r="AX128" s="11" t="s">
        <v>72</v>
      </c>
      <c r="AY128" s="244" t="s">
        <v>143</v>
      </c>
    </row>
    <row r="129" s="11" customFormat="1">
      <c r="B129" s="235"/>
      <c r="C129" s="236"/>
      <c r="D129" s="232" t="s">
        <v>155</v>
      </c>
      <c r="E129" s="237" t="s">
        <v>21</v>
      </c>
      <c r="F129" s="238" t="s">
        <v>216</v>
      </c>
      <c r="G129" s="236"/>
      <c r="H129" s="237" t="s">
        <v>21</v>
      </c>
      <c r="I129" s="239"/>
      <c r="J129" s="236"/>
      <c r="K129" s="236"/>
      <c r="L129" s="240"/>
      <c r="M129" s="241"/>
      <c r="N129" s="242"/>
      <c r="O129" s="242"/>
      <c r="P129" s="242"/>
      <c r="Q129" s="242"/>
      <c r="R129" s="242"/>
      <c r="S129" s="242"/>
      <c r="T129" s="243"/>
      <c r="AT129" s="244" t="s">
        <v>155</v>
      </c>
      <c r="AU129" s="244" t="s">
        <v>82</v>
      </c>
      <c r="AV129" s="11" t="s">
        <v>80</v>
      </c>
      <c r="AW129" s="11" t="s">
        <v>35</v>
      </c>
      <c r="AX129" s="11" t="s">
        <v>72</v>
      </c>
      <c r="AY129" s="244" t="s">
        <v>143</v>
      </c>
    </row>
    <row r="130" s="12" customFormat="1">
      <c r="B130" s="245"/>
      <c r="C130" s="246"/>
      <c r="D130" s="232" t="s">
        <v>155</v>
      </c>
      <c r="E130" s="247" t="s">
        <v>21</v>
      </c>
      <c r="F130" s="248" t="s">
        <v>1079</v>
      </c>
      <c r="G130" s="246"/>
      <c r="H130" s="249">
        <v>96.219999999999999</v>
      </c>
      <c r="I130" s="250"/>
      <c r="J130" s="246"/>
      <c r="K130" s="246"/>
      <c r="L130" s="251"/>
      <c r="M130" s="252"/>
      <c r="N130" s="253"/>
      <c r="O130" s="253"/>
      <c r="P130" s="253"/>
      <c r="Q130" s="253"/>
      <c r="R130" s="253"/>
      <c r="S130" s="253"/>
      <c r="T130" s="254"/>
      <c r="AT130" s="255" t="s">
        <v>155</v>
      </c>
      <c r="AU130" s="255" t="s">
        <v>82</v>
      </c>
      <c r="AV130" s="12" t="s">
        <v>82</v>
      </c>
      <c r="AW130" s="12" t="s">
        <v>35</v>
      </c>
      <c r="AX130" s="12" t="s">
        <v>72</v>
      </c>
      <c r="AY130" s="255" t="s">
        <v>143</v>
      </c>
    </row>
    <row r="131" s="12" customFormat="1">
      <c r="B131" s="245"/>
      <c r="C131" s="246"/>
      <c r="D131" s="232" t="s">
        <v>155</v>
      </c>
      <c r="E131" s="247" t="s">
        <v>21</v>
      </c>
      <c r="F131" s="248" t="s">
        <v>1080</v>
      </c>
      <c r="G131" s="246"/>
      <c r="H131" s="249">
        <v>9.8719999999999999</v>
      </c>
      <c r="I131" s="250"/>
      <c r="J131" s="246"/>
      <c r="K131" s="246"/>
      <c r="L131" s="251"/>
      <c r="M131" s="252"/>
      <c r="N131" s="253"/>
      <c r="O131" s="253"/>
      <c r="P131" s="253"/>
      <c r="Q131" s="253"/>
      <c r="R131" s="253"/>
      <c r="S131" s="253"/>
      <c r="T131" s="254"/>
      <c r="AT131" s="255" t="s">
        <v>155</v>
      </c>
      <c r="AU131" s="255" t="s">
        <v>82</v>
      </c>
      <c r="AV131" s="12" t="s">
        <v>82</v>
      </c>
      <c r="AW131" s="12" t="s">
        <v>35</v>
      </c>
      <c r="AX131" s="12" t="s">
        <v>72</v>
      </c>
      <c r="AY131" s="255" t="s">
        <v>143</v>
      </c>
    </row>
    <row r="132" s="12" customFormat="1">
      <c r="B132" s="245"/>
      <c r="C132" s="246"/>
      <c r="D132" s="232" t="s">
        <v>155</v>
      </c>
      <c r="E132" s="247" t="s">
        <v>21</v>
      </c>
      <c r="F132" s="248" t="s">
        <v>1081</v>
      </c>
      <c r="G132" s="246"/>
      <c r="H132" s="249">
        <v>60.804000000000002</v>
      </c>
      <c r="I132" s="250"/>
      <c r="J132" s="246"/>
      <c r="K132" s="246"/>
      <c r="L132" s="251"/>
      <c r="M132" s="252"/>
      <c r="N132" s="253"/>
      <c r="O132" s="253"/>
      <c r="P132" s="253"/>
      <c r="Q132" s="253"/>
      <c r="R132" s="253"/>
      <c r="S132" s="253"/>
      <c r="T132" s="254"/>
      <c r="AT132" s="255" t="s">
        <v>155</v>
      </c>
      <c r="AU132" s="255" t="s">
        <v>82</v>
      </c>
      <c r="AV132" s="12" t="s">
        <v>82</v>
      </c>
      <c r="AW132" s="12" t="s">
        <v>35</v>
      </c>
      <c r="AX132" s="12" t="s">
        <v>72</v>
      </c>
      <c r="AY132" s="255" t="s">
        <v>143</v>
      </c>
    </row>
    <row r="133" s="12" customFormat="1">
      <c r="B133" s="245"/>
      <c r="C133" s="246"/>
      <c r="D133" s="232" t="s">
        <v>155</v>
      </c>
      <c r="E133" s="247" t="s">
        <v>21</v>
      </c>
      <c r="F133" s="248" t="s">
        <v>1082</v>
      </c>
      <c r="G133" s="246"/>
      <c r="H133" s="249">
        <v>157.32599999999999</v>
      </c>
      <c r="I133" s="250"/>
      <c r="J133" s="246"/>
      <c r="K133" s="246"/>
      <c r="L133" s="251"/>
      <c r="M133" s="252"/>
      <c r="N133" s="253"/>
      <c r="O133" s="253"/>
      <c r="P133" s="253"/>
      <c r="Q133" s="253"/>
      <c r="R133" s="253"/>
      <c r="S133" s="253"/>
      <c r="T133" s="254"/>
      <c r="AT133" s="255" t="s">
        <v>155</v>
      </c>
      <c r="AU133" s="255" t="s">
        <v>82</v>
      </c>
      <c r="AV133" s="12" t="s">
        <v>82</v>
      </c>
      <c r="AW133" s="12" t="s">
        <v>35</v>
      </c>
      <c r="AX133" s="12" t="s">
        <v>72</v>
      </c>
      <c r="AY133" s="255" t="s">
        <v>143</v>
      </c>
    </row>
    <row r="134" s="12" customFormat="1">
      <c r="B134" s="245"/>
      <c r="C134" s="246"/>
      <c r="D134" s="232" t="s">
        <v>155</v>
      </c>
      <c r="E134" s="247" t="s">
        <v>21</v>
      </c>
      <c r="F134" s="248" t="s">
        <v>1083</v>
      </c>
      <c r="G134" s="246"/>
      <c r="H134" s="249">
        <v>-12.800000000000001</v>
      </c>
      <c r="I134" s="250"/>
      <c r="J134" s="246"/>
      <c r="K134" s="246"/>
      <c r="L134" s="251"/>
      <c r="M134" s="252"/>
      <c r="N134" s="253"/>
      <c r="O134" s="253"/>
      <c r="P134" s="253"/>
      <c r="Q134" s="253"/>
      <c r="R134" s="253"/>
      <c r="S134" s="253"/>
      <c r="T134" s="254"/>
      <c r="AT134" s="255" t="s">
        <v>155</v>
      </c>
      <c r="AU134" s="255" t="s">
        <v>82</v>
      </c>
      <c r="AV134" s="12" t="s">
        <v>82</v>
      </c>
      <c r="AW134" s="12" t="s">
        <v>35</v>
      </c>
      <c r="AX134" s="12" t="s">
        <v>72</v>
      </c>
      <c r="AY134" s="255" t="s">
        <v>143</v>
      </c>
    </row>
    <row r="135" s="12" customFormat="1">
      <c r="B135" s="245"/>
      <c r="C135" s="246"/>
      <c r="D135" s="232" t="s">
        <v>155</v>
      </c>
      <c r="E135" s="247" t="s">
        <v>21</v>
      </c>
      <c r="F135" s="248" t="s">
        <v>1084</v>
      </c>
      <c r="G135" s="246"/>
      <c r="H135" s="249">
        <v>-9.5999999999999996</v>
      </c>
      <c r="I135" s="250"/>
      <c r="J135" s="246"/>
      <c r="K135" s="246"/>
      <c r="L135" s="251"/>
      <c r="M135" s="252"/>
      <c r="N135" s="253"/>
      <c r="O135" s="253"/>
      <c r="P135" s="253"/>
      <c r="Q135" s="253"/>
      <c r="R135" s="253"/>
      <c r="S135" s="253"/>
      <c r="T135" s="254"/>
      <c r="AT135" s="255" t="s">
        <v>155</v>
      </c>
      <c r="AU135" s="255" t="s">
        <v>82</v>
      </c>
      <c r="AV135" s="12" t="s">
        <v>82</v>
      </c>
      <c r="AW135" s="12" t="s">
        <v>35</v>
      </c>
      <c r="AX135" s="12" t="s">
        <v>72</v>
      </c>
      <c r="AY135" s="255" t="s">
        <v>143</v>
      </c>
    </row>
    <row r="136" s="13" customFormat="1">
      <c r="B136" s="256"/>
      <c r="C136" s="257"/>
      <c r="D136" s="232" t="s">
        <v>155</v>
      </c>
      <c r="E136" s="258" t="s">
        <v>21</v>
      </c>
      <c r="F136" s="259" t="s">
        <v>167</v>
      </c>
      <c r="G136" s="257"/>
      <c r="H136" s="260">
        <v>301.822</v>
      </c>
      <c r="I136" s="261"/>
      <c r="J136" s="257"/>
      <c r="K136" s="257"/>
      <c r="L136" s="262"/>
      <c r="M136" s="263"/>
      <c r="N136" s="264"/>
      <c r="O136" s="264"/>
      <c r="P136" s="264"/>
      <c r="Q136" s="264"/>
      <c r="R136" s="264"/>
      <c r="S136" s="264"/>
      <c r="T136" s="265"/>
      <c r="AT136" s="266" t="s">
        <v>155</v>
      </c>
      <c r="AU136" s="266" t="s">
        <v>82</v>
      </c>
      <c r="AV136" s="13" t="s">
        <v>151</v>
      </c>
      <c r="AW136" s="13" t="s">
        <v>35</v>
      </c>
      <c r="AX136" s="13" t="s">
        <v>80</v>
      </c>
      <c r="AY136" s="266" t="s">
        <v>143</v>
      </c>
    </row>
    <row r="137" s="1" customFormat="1" ht="16.5" customHeight="1">
      <c r="B137" s="45"/>
      <c r="C137" s="220" t="s">
        <v>178</v>
      </c>
      <c r="D137" s="220" t="s">
        <v>146</v>
      </c>
      <c r="E137" s="221" t="s">
        <v>202</v>
      </c>
      <c r="F137" s="222" t="s">
        <v>203</v>
      </c>
      <c r="G137" s="223" t="s">
        <v>162</v>
      </c>
      <c r="H137" s="224">
        <v>259.91800000000001</v>
      </c>
      <c r="I137" s="225"/>
      <c r="J137" s="226">
        <f>ROUND(I137*H137,2)</f>
        <v>0</v>
      </c>
      <c r="K137" s="222" t="s">
        <v>150</v>
      </c>
      <c r="L137" s="71"/>
      <c r="M137" s="227" t="s">
        <v>21</v>
      </c>
      <c r="N137" s="228" t="s">
        <v>43</v>
      </c>
      <c r="O137" s="46"/>
      <c r="P137" s="229">
        <f>O137*H137</f>
        <v>0</v>
      </c>
      <c r="Q137" s="229">
        <v>0.0030000000000000001</v>
      </c>
      <c r="R137" s="229">
        <f>Q137*H137</f>
        <v>0.77975400000000006</v>
      </c>
      <c r="S137" s="229">
        <v>0</v>
      </c>
      <c r="T137" s="230">
        <f>S137*H137</f>
        <v>0</v>
      </c>
      <c r="AR137" s="23" t="s">
        <v>151</v>
      </c>
      <c r="AT137" s="23" t="s">
        <v>146</v>
      </c>
      <c r="AU137" s="23" t="s">
        <v>82</v>
      </c>
      <c r="AY137" s="23" t="s">
        <v>143</v>
      </c>
      <c r="BE137" s="231">
        <f>IF(N137="základní",J137,0)</f>
        <v>0</v>
      </c>
      <c r="BF137" s="231">
        <f>IF(N137="snížená",J137,0)</f>
        <v>0</v>
      </c>
      <c r="BG137" s="231">
        <f>IF(N137="zákl. přenesená",J137,0)</f>
        <v>0</v>
      </c>
      <c r="BH137" s="231">
        <f>IF(N137="sníž. přenesená",J137,0)</f>
        <v>0</v>
      </c>
      <c r="BI137" s="231">
        <f>IF(N137="nulová",J137,0)</f>
        <v>0</v>
      </c>
      <c r="BJ137" s="23" t="s">
        <v>80</v>
      </c>
      <c r="BK137" s="231">
        <f>ROUND(I137*H137,2)</f>
        <v>0</v>
      </c>
      <c r="BL137" s="23" t="s">
        <v>151</v>
      </c>
      <c r="BM137" s="23" t="s">
        <v>204</v>
      </c>
    </row>
    <row r="138" s="11" customFormat="1">
      <c r="B138" s="235"/>
      <c r="C138" s="236"/>
      <c r="D138" s="232" t="s">
        <v>155</v>
      </c>
      <c r="E138" s="237" t="s">
        <v>21</v>
      </c>
      <c r="F138" s="238" t="s">
        <v>183</v>
      </c>
      <c r="G138" s="236"/>
      <c r="H138" s="237" t="s">
        <v>21</v>
      </c>
      <c r="I138" s="239"/>
      <c r="J138" s="236"/>
      <c r="K138" s="236"/>
      <c r="L138" s="240"/>
      <c r="M138" s="241"/>
      <c r="N138" s="242"/>
      <c r="O138" s="242"/>
      <c r="P138" s="242"/>
      <c r="Q138" s="242"/>
      <c r="R138" s="242"/>
      <c r="S138" s="242"/>
      <c r="T138" s="243"/>
      <c r="AT138" s="244" t="s">
        <v>155</v>
      </c>
      <c r="AU138" s="244" t="s">
        <v>82</v>
      </c>
      <c r="AV138" s="11" t="s">
        <v>80</v>
      </c>
      <c r="AW138" s="11" t="s">
        <v>35</v>
      </c>
      <c r="AX138" s="11" t="s">
        <v>72</v>
      </c>
      <c r="AY138" s="244" t="s">
        <v>143</v>
      </c>
    </row>
    <row r="139" s="11" customFormat="1">
      <c r="B139" s="235"/>
      <c r="C139" s="236"/>
      <c r="D139" s="232" t="s">
        <v>155</v>
      </c>
      <c r="E139" s="237" t="s">
        <v>21</v>
      </c>
      <c r="F139" s="238" t="s">
        <v>216</v>
      </c>
      <c r="G139" s="236"/>
      <c r="H139" s="237" t="s">
        <v>21</v>
      </c>
      <c r="I139" s="239"/>
      <c r="J139" s="236"/>
      <c r="K139" s="236"/>
      <c r="L139" s="240"/>
      <c r="M139" s="241"/>
      <c r="N139" s="242"/>
      <c r="O139" s="242"/>
      <c r="P139" s="242"/>
      <c r="Q139" s="242"/>
      <c r="R139" s="242"/>
      <c r="S139" s="242"/>
      <c r="T139" s="243"/>
      <c r="AT139" s="244" t="s">
        <v>155</v>
      </c>
      <c r="AU139" s="244" t="s">
        <v>82</v>
      </c>
      <c r="AV139" s="11" t="s">
        <v>80</v>
      </c>
      <c r="AW139" s="11" t="s">
        <v>35</v>
      </c>
      <c r="AX139" s="11" t="s">
        <v>72</v>
      </c>
      <c r="AY139" s="244" t="s">
        <v>143</v>
      </c>
    </row>
    <row r="140" s="12" customFormat="1">
      <c r="B140" s="245"/>
      <c r="C140" s="246"/>
      <c r="D140" s="232" t="s">
        <v>155</v>
      </c>
      <c r="E140" s="247" t="s">
        <v>21</v>
      </c>
      <c r="F140" s="248" t="s">
        <v>1079</v>
      </c>
      <c r="G140" s="246"/>
      <c r="H140" s="249">
        <v>96.219999999999999</v>
      </c>
      <c r="I140" s="250"/>
      <c r="J140" s="246"/>
      <c r="K140" s="246"/>
      <c r="L140" s="251"/>
      <c r="M140" s="252"/>
      <c r="N140" s="253"/>
      <c r="O140" s="253"/>
      <c r="P140" s="253"/>
      <c r="Q140" s="253"/>
      <c r="R140" s="253"/>
      <c r="S140" s="253"/>
      <c r="T140" s="254"/>
      <c r="AT140" s="255" t="s">
        <v>155</v>
      </c>
      <c r="AU140" s="255" t="s">
        <v>82</v>
      </c>
      <c r="AV140" s="12" t="s">
        <v>82</v>
      </c>
      <c r="AW140" s="12" t="s">
        <v>35</v>
      </c>
      <c r="AX140" s="12" t="s">
        <v>72</v>
      </c>
      <c r="AY140" s="255" t="s">
        <v>143</v>
      </c>
    </row>
    <row r="141" s="12" customFormat="1">
      <c r="B141" s="245"/>
      <c r="C141" s="246"/>
      <c r="D141" s="232" t="s">
        <v>155</v>
      </c>
      <c r="E141" s="247" t="s">
        <v>21</v>
      </c>
      <c r="F141" s="248" t="s">
        <v>1080</v>
      </c>
      <c r="G141" s="246"/>
      <c r="H141" s="249">
        <v>9.8719999999999999</v>
      </c>
      <c r="I141" s="250"/>
      <c r="J141" s="246"/>
      <c r="K141" s="246"/>
      <c r="L141" s="251"/>
      <c r="M141" s="252"/>
      <c r="N141" s="253"/>
      <c r="O141" s="253"/>
      <c r="P141" s="253"/>
      <c r="Q141" s="253"/>
      <c r="R141" s="253"/>
      <c r="S141" s="253"/>
      <c r="T141" s="254"/>
      <c r="AT141" s="255" t="s">
        <v>155</v>
      </c>
      <c r="AU141" s="255" t="s">
        <v>82</v>
      </c>
      <c r="AV141" s="12" t="s">
        <v>82</v>
      </c>
      <c r="AW141" s="12" t="s">
        <v>35</v>
      </c>
      <c r="AX141" s="12" t="s">
        <v>72</v>
      </c>
      <c r="AY141" s="255" t="s">
        <v>143</v>
      </c>
    </row>
    <row r="142" s="12" customFormat="1">
      <c r="B142" s="245"/>
      <c r="C142" s="246"/>
      <c r="D142" s="232" t="s">
        <v>155</v>
      </c>
      <c r="E142" s="247" t="s">
        <v>21</v>
      </c>
      <c r="F142" s="248" t="s">
        <v>1081</v>
      </c>
      <c r="G142" s="246"/>
      <c r="H142" s="249">
        <v>60.804000000000002</v>
      </c>
      <c r="I142" s="250"/>
      <c r="J142" s="246"/>
      <c r="K142" s="246"/>
      <c r="L142" s="251"/>
      <c r="M142" s="252"/>
      <c r="N142" s="253"/>
      <c r="O142" s="253"/>
      <c r="P142" s="253"/>
      <c r="Q142" s="253"/>
      <c r="R142" s="253"/>
      <c r="S142" s="253"/>
      <c r="T142" s="254"/>
      <c r="AT142" s="255" t="s">
        <v>155</v>
      </c>
      <c r="AU142" s="255" t="s">
        <v>82</v>
      </c>
      <c r="AV142" s="12" t="s">
        <v>82</v>
      </c>
      <c r="AW142" s="12" t="s">
        <v>35</v>
      </c>
      <c r="AX142" s="12" t="s">
        <v>72</v>
      </c>
      <c r="AY142" s="255" t="s">
        <v>143</v>
      </c>
    </row>
    <row r="143" s="12" customFormat="1">
      <c r="B143" s="245"/>
      <c r="C143" s="246"/>
      <c r="D143" s="232" t="s">
        <v>155</v>
      </c>
      <c r="E143" s="247" t="s">
        <v>21</v>
      </c>
      <c r="F143" s="248" t="s">
        <v>1082</v>
      </c>
      <c r="G143" s="246"/>
      <c r="H143" s="249">
        <v>157.32599999999999</v>
      </c>
      <c r="I143" s="250"/>
      <c r="J143" s="246"/>
      <c r="K143" s="246"/>
      <c r="L143" s="251"/>
      <c r="M143" s="252"/>
      <c r="N143" s="253"/>
      <c r="O143" s="253"/>
      <c r="P143" s="253"/>
      <c r="Q143" s="253"/>
      <c r="R143" s="253"/>
      <c r="S143" s="253"/>
      <c r="T143" s="254"/>
      <c r="AT143" s="255" t="s">
        <v>155</v>
      </c>
      <c r="AU143" s="255" t="s">
        <v>82</v>
      </c>
      <c r="AV143" s="12" t="s">
        <v>82</v>
      </c>
      <c r="AW143" s="12" t="s">
        <v>35</v>
      </c>
      <c r="AX143" s="12" t="s">
        <v>72</v>
      </c>
      <c r="AY143" s="255" t="s">
        <v>143</v>
      </c>
    </row>
    <row r="144" s="12" customFormat="1">
      <c r="B144" s="245"/>
      <c r="C144" s="246"/>
      <c r="D144" s="232" t="s">
        <v>155</v>
      </c>
      <c r="E144" s="247" t="s">
        <v>21</v>
      </c>
      <c r="F144" s="248" t="s">
        <v>1083</v>
      </c>
      <c r="G144" s="246"/>
      <c r="H144" s="249">
        <v>-12.800000000000001</v>
      </c>
      <c r="I144" s="250"/>
      <c r="J144" s="246"/>
      <c r="K144" s="246"/>
      <c r="L144" s="251"/>
      <c r="M144" s="252"/>
      <c r="N144" s="253"/>
      <c r="O144" s="253"/>
      <c r="P144" s="253"/>
      <c r="Q144" s="253"/>
      <c r="R144" s="253"/>
      <c r="S144" s="253"/>
      <c r="T144" s="254"/>
      <c r="AT144" s="255" t="s">
        <v>155</v>
      </c>
      <c r="AU144" s="255" t="s">
        <v>82</v>
      </c>
      <c r="AV144" s="12" t="s">
        <v>82</v>
      </c>
      <c r="AW144" s="12" t="s">
        <v>35</v>
      </c>
      <c r="AX144" s="12" t="s">
        <v>72</v>
      </c>
      <c r="AY144" s="255" t="s">
        <v>143</v>
      </c>
    </row>
    <row r="145" s="12" customFormat="1">
      <c r="B145" s="245"/>
      <c r="C145" s="246"/>
      <c r="D145" s="232" t="s">
        <v>155</v>
      </c>
      <c r="E145" s="247" t="s">
        <v>21</v>
      </c>
      <c r="F145" s="248" t="s">
        <v>1084</v>
      </c>
      <c r="G145" s="246"/>
      <c r="H145" s="249">
        <v>-9.5999999999999996</v>
      </c>
      <c r="I145" s="250"/>
      <c r="J145" s="246"/>
      <c r="K145" s="246"/>
      <c r="L145" s="251"/>
      <c r="M145" s="252"/>
      <c r="N145" s="253"/>
      <c r="O145" s="253"/>
      <c r="P145" s="253"/>
      <c r="Q145" s="253"/>
      <c r="R145" s="253"/>
      <c r="S145" s="253"/>
      <c r="T145" s="254"/>
      <c r="AT145" s="255" t="s">
        <v>155</v>
      </c>
      <c r="AU145" s="255" t="s">
        <v>82</v>
      </c>
      <c r="AV145" s="12" t="s">
        <v>82</v>
      </c>
      <c r="AW145" s="12" t="s">
        <v>35</v>
      </c>
      <c r="AX145" s="12" t="s">
        <v>72</v>
      </c>
      <c r="AY145" s="255" t="s">
        <v>143</v>
      </c>
    </row>
    <row r="146" s="12" customFormat="1">
      <c r="B146" s="245"/>
      <c r="C146" s="246"/>
      <c r="D146" s="232" t="s">
        <v>155</v>
      </c>
      <c r="E146" s="247" t="s">
        <v>21</v>
      </c>
      <c r="F146" s="248" t="s">
        <v>1085</v>
      </c>
      <c r="G146" s="246"/>
      <c r="H146" s="249">
        <v>-41.904000000000003</v>
      </c>
      <c r="I146" s="250"/>
      <c r="J146" s="246"/>
      <c r="K146" s="246"/>
      <c r="L146" s="251"/>
      <c r="M146" s="252"/>
      <c r="N146" s="253"/>
      <c r="O146" s="253"/>
      <c r="P146" s="253"/>
      <c r="Q146" s="253"/>
      <c r="R146" s="253"/>
      <c r="S146" s="253"/>
      <c r="T146" s="254"/>
      <c r="AT146" s="255" t="s">
        <v>155</v>
      </c>
      <c r="AU146" s="255" t="s">
        <v>82</v>
      </c>
      <c r="AV146" s="12" t="s">
        <v>82</v>
      </c>
      <c r="AW146" s="12" t="s">
        <v>35</v>
      </c>
      <c r="AX146" s="12" t="s">
        <v>72</v>
      </c>
      <c r="AY146" s="255" t="s">
        <v>143</v>
      </c>
    </row>
    <row r="147" s="13" customFormat="1">
      <c r="B147" s="256"/>
      <c r="C147" s="257"/>
      <c r="D147" s="232" t="s">
        <v>155</v>
      </c>
      <c r="E147" s="258" t="s">
        <v>21</v>
      </c>
      <c r="F147" s="259" t="s">
        <v>167</v>
      </c>
      <c r="G147" s="257"/>
      <c r="H147" s="260">
        <v>259.91800000000001</v>
      </c>
      <c r="I147" s="261"/>
      <c r="J147" s="257"/>
      <c r="K147" s="257"/>
      <c r="L147" s="262"/>
      <c r="M147" s="263"/>
      <c r="N147" s="264"/>
      <c r="O147" s="264"/>
      <c r="P147" s="264"/>
      <c r="Q147" s="264"/>
      <c r="R147" s="264"/>
      <c r="S147" s="264"/>
      <c r="T147" s="265"/>
      <c r="AT147" s="266" t="s">
        <v>155</v>
      </c>
      <c r="AU147" s="266" t="s">
        <v>82</v>
      </c>
      <c r="AV147" s="13" t="s">
        <v>151</v>
      </c>
      <c r="AW147" s="13" t="s">
        <v>35</v>
      </c>
      <c r="AX147" s="13" t="s">
        <v>80</v>
      </c>
      <c r="AY147" s="266" t="s">
        <v>143</v>
      </c>
    </row>
    <row r="148" s="1" customFormat="1" ht="25.5" customHeight="1">
      <c r="B148" s="45"/>
      <c r="C148" s="220" t="s">
        <v>186</v>
      </c>
      <c r="D148" s="220" t="s">
        <v>146</v>
      </c>
      <c r="E148" s="221" t="s">
        <v>207</v>
      </c>
      <c r="F148" s="222" t="s">
        <v>208</v>
      </c>
      <c r="G148" s="223" t="s">
        <v>162</v>
      </c>
      <c r="H148" s="224">
        <v>193.60499999999999</v>
      </c>
      <c r="I148" s="225"/>
      <c r="J148" s="226">
        <f>ROUND(I148*H148,2)</f>
        <v>0</v>
      </c>
      <c r="K148" s="222" t="s">
        <v>150</v>
      </c>
      <c r="L148" s="71"/>
      <c r="M148" s="227" t="s">
        <v>21</v>
      </c>
      <c r="N148" s="228" t="s">
        <v>43</v>
      </c>
      <c r="O148" s="46"/>
      <c r="P148" s="229">
        <f>O148*H148</f>
        <v>0</v>
      </c>
      <c r="Q148" s="229">
        <v>0.015400000000000001</v>
      </c>
      <c r="R148" s="229">
        <f>Q148*H148</f>
        <v>2.9815169999999998</v>
      </c>
      <c r="S148" s="229">
        <v>0</v>
      </c>
      <c r="T148" s="230">
        <f>S148*H148</f>
        <v>0</v>
      </c>
      <c r="AR148" s="23" t="s">
        <v>151</v>
      </c>
      <c r="AT148" s="23" t="s">
        <v>146</v>
      </c>
      <c r="AU148" s="23" t="s">
        <v>82</v>
      </c>
      <c r="AY148" s="23" t="s">
        <v>143</v>
      </c>
      <c r="BE148" s="231">
        <f>IF(N148="základní",J148,0)</f>
        <v>0</v>
      </c>
      <c r="BF148" s="231">
        <f>IF(N148="snížená",J148,0)</f>
        <v>0</v>
      </c>
      <c r="BG148" s="231">
        <f>IF(N148="zákl. přenesená",J148,0)</f>
        <v>0</v>
      </c>
      <c r="BH148" s="231">
        <f>IF(N148="sníž. přenesená",J148,0)</f>
        <v>0</v>
      </c>
      <c r="BI148" s="231">
        <f>IF(N148="nulová",J148,0)</f>
        <v>0</v>
      </c>
      <c r="BJ148" s="23" t="s">
        <v>80</v>
      </c>
      <c r="BK148" s="231">
        <f>ROUND(I148*H148,2)</f>
        <v>0</v>
      </c>
      <c r="BL148" s="23" t="s">
        <v>151</v>
      </c>
      <c r="BM148" s="23" t="s">
        <v>209</v>
      </c>
    </row>
    <row r="149" s="1" customFormat="1">
      <c r="B149" s="45"/>
      <c r="C149" s="73"/>
      <c r="D149" s="232" t="s">
        <v>153</v>
      </c>
      <c r="E149" s="73"/>
      <c r="F149" s="233" t="s">
        <v>210</v>
      </c>
      <c r="G149" s="73"/>
      <c r="H149" s="73"/>
      <c r="I149" s="190"/>
      <c r="J149" s="73"/>
      <c r="K149" s="73"/>
      <c r="L149" s="71"/>
      <c r="M149" s="234"/>
      <c r="N149" s="46"/>
      <c r="O149" s="46"/>
      <c r="P149" s="46"/>
      <c r="Q149" s="46"/>
      <c r="R149" s="46"/>
      <c r="S149" s="46"/>
      <c r="T149" s="94"/>
      <c r="AT149" s="23" t="s">
        <v>153</v>
      </c>
      <c r="AU149" s="23" t="s">
        <v>82</v>
      </c>
    </row>
    <row r="150" s="11" customFormat="1">
      <c r="B150" s="235"/>
      <c r="C150" s="236"/>
      <c r="D150" s="232" t="s">
        <v>155</v>
      </c>
      <c r="E150" s="237" t="s">
        <v>21</v>
      </c>
      <c r="F150" s="238" t="s">
        <v>183</v>
      </c>
      <c r="G150" s="236"/>
      <c r="H150" s="237" t="s">
        <v>21</v>
      </c>
      <c r="I150" s="239"/>
      <c r="J150" s="236"/>
      <c r="K150" s="236"/>
      <c r="L150" s="240"/>
      <c r="M150" s="241"/>
      <c r="N150" s="242"/>
      <c r="O150" s="242"/>
      <c r="P150" s="242"/>
      <c r="Q150" s="242"/>
      <c r="R150" s="242"/>
      <c r="S150" s="242"/>
      <c r="T150" s="243"/>
      <c r="AT150" s="244" t="s">
        <v>155</v>
      </c>
      <c r="AU150" s="244" t="s">
        <v>82</v>
      </c>
      <c r="AV150" s="11" t="s">
        <v>80</v>
      </c>
      <c r="AW150" s="11" t="s">
        <v>35</v>
      </c>
      <c r="AX150" s="11" t="s">
        <v>72</v>
      </c>
      <c r="AY150" s="244" t="s">
        <v>143</v>
      </c>
    </row>
    <row r="151" s="12" customFormat="1">
      <c r="B151" s="245"/>
      <c r="C151" s="246"/>
      <c r="D151" s="232" t="s">
        <v>155</v>
      </c>
      <c r="E151" s="247" t="s">
        <v>21</v>
      </c>
      <c r="F151" s="248" t="s">
        <v>1086</v>
      </c>
      <c r="G151" s="246"/>
      <c r="H151" s="249">
        <v>112.441</v>
      </c>
      <c r="I151" s="250"/>
      <c r="J151" s="246"/>
      <c r="K151" s="246"/>
      <c r="L151" s="251"/>
      <c r="M151" s="252"/>
      <c r="N151" s="253"/>
      <c r="O151" s="253"/>
      <c r="P151" s="253"/>
      <c r="Q151" s="253"/>
      <c r="R151" s="253"/>
      <c r="S151" s="253"/>
      <c r="T151" s="254"/>
      <c r="AT151" s="255" t="s">
        <v>155</v>
      </c>
      <c r="AU151" s="255" t="s">
        <v>82</v>
      </c>
      <c r="AV151" s="12" t="s">
        <v>82</v>
      </c>
      <c r="AW151" s="12" t="s">
        <v>35</v>
      </c>
      <c r="AX151" s="12" t="s">
        <v>72</v>
      </c>
      <c r="AY151" s="255" t="s">
        <v>143</v>
      </c>
    </row>
    <row r="152" s="12" customFormat="1">
      <c r="B152" s="245"/>
      <c r="C152" s="246"/>
      <c r="D152" s="232" t="s">
        <v>155</v>
      </c>
      <c r="E152" s="247" t="s">
        <v>21</v>
      </c>
      <c r="F152" s="248" t="s">
        <v>1078</v>
      </c>
      <c r="G152" s="246"/>
      <c r="H152" s="249">
        <v>81.164000000000001</v>
      </c>
      <c r="I152" s="250"/>
      <c r="J152" s="246"/>
      <c r="K152" s="246"/>
      <c r="L152" s="251"/>
      <c r="M152" s="252"/>
      <c r="N152" s="253"/>
      <c r="O152" s="253"/>
      <c r="P152" s="253"/>
      <c r="Q152" s="253"/>
      <c r="R152" s="253"/>
      <c r="S152" s="253"/>
      <c r="T152" s="254"/>
      <c r="AT152" s="255" t="s">
        <v>155</v>
      </c>
      <c r="AU152" s="255" t="s">
        <v>82</v>
      </c>
      <c r="AV152" s="12" t="s">
        <v>82</v>
      </c>
      <c r="AW152" s="12" t="s">
        <v>35</v>
      </c>
      <c r="AX152" s="12" t="s">
        <v>72</v>
      </c>
      <c r="AY152" s="255" t="s">
        <v>143</v>
      </c>
    </row>
    <row r="153" s="13" customFormat="1">
      <c r="B153" s="256"/>
      <c r="C153" s="257"/>
      <c r="D153" s="232" t="s">
        <v>155</v>
      </c>
      <c r="E153" s="258" t="s">
        <v>21</v>
      </c>
      <c r="F153" s="259" t="s">
        <v>167</v>
      </c>
      <c r="G153" s="257"/>
      <c r="H153" s="260">
        <v>193.60499999999999</v>
      </c>
      <c r="I153" s="261"/>
      <c r="J153" s="257"/>
      <c r="K153" s="257"/>
      <c r="L153" s="262"/>
      <c r="M153" s="263"/>
      <c r="N153" s="264"/>
      <c r="O153" s="264"/>
      <c r="P153" s="264"/>
      <c r="Q153" s="264"/>
      <c r="R153" s="264"/>
      <c r="S153" s="264"/>
      <c r="T153" s="265"/>
      <c r="AT153" s="266" t="s">
        <v>155</v>
      </c>
      <c r="AU153" s="266" t="s">
        <v>82</v>
      </c>
      <c r="AV153" s="13" t="s">
        <v>151</v>
      </c>
      <c r="AW153" s="13" t="s">
        <v>35</v>
      </c>
      <c r="AX153" s="13" t="s">
        <v>80</v>
      </c>
      <c r="AY153" s="266" t="s">
        <v>143</v>
      </c>
    </row>
    <row r="154" s="1" customFormat="1" ht="25.5" customHeight="1">
      <c r="B154" s="45"/>
      <c r="C154" s="220" t="s">
        <v>196</v>
      </c>
      <c r="D154" s="220" t="s">
        <v>146</v>
      </c>
      <c r="E154" s="221" t="s">
        <v>219</v>
      </c>
      <c r="F154" s="222" t="s">
        <v>220</v>
      </c>
      <c r="G154" s="223" t="s">
        <v>162</v>
      </c>
      <c r="H154" s="224">
        <v>10</v>
      </c>
      <c r="I154" s="225"/>
      <c r="J154" s="226">
        <f>ROUND(I154*H154,2)</f>
        <v>0</v>
      </c>
      <c r="K154" s="222" t="s">
        <v>150</v>
      </c>
      <c r="L154" s="71"/>
      <c r="M154" s="227" t="s">
        <v>21</v>
      </c>
      <c r="N154" s="228" t="s">
        <v>43</v>
      </c>
      <c r="O154" s="46"/>
      <c r="P154" s="229">
        <f>O154*H154</f>
        <v>0</v>
      </c>
      <c r="Q154" s="229">
        <v>0</v>
      </c>
      <c r="R154" s="229">
        <f>Q154*H154</f>
        <v>0</v>
      </c>
      <c r="S154" s="229">
        <v>0</v>
      </c>
      <c r="T154" s="230">
        <f>S154*H154</f>
        <v>0</v>
      </c>
      <c r="AR154" s="23" t="s">
        <v>151</v>
      </c>
      <c r="AT154" s="23" t="s">
        <v>146</v>
      </c>
      <c r="AU154" s="23" t="s">
        <v>82</v>
      </c>
      <c r="AY154" s="23" t="s">
        <v>143</v>
      </c>
      <c r="BE154" s="231">
        <f>IF(N154="základní",J154,0)</f>
        <v>0</v>
      </c>
      <c r="BF154" s="231">
        <f>IF(N154="snížená",J154,0)</f>
        <v>0</v>
      </c>
      <c r="BG154" s="231">
        <f>IF(N154="zákl. přenesená",J154,0)</f>
        <v>0</v>
      </c>
      <c r="BH154" s="231">
        <f>IF(N154="sníž. přenesená",J154,0)</f>
        <v>0</v>
      </c>
      <c r="BI154" s="231">
        <f>IF(N154="nulová",J154,0)</f>
        <v>0</v>
      </c>
      <c r="BJ154" s="23" t="s">
        <v>80</v>
      </c>
      <c r="BK154" s="231">
        <f>ROUND(I154*H154,2)</f>
        <v>0</v>
      </c>
      <c r="BL154" s="23" t="s">
        <v>151</v>
      </c>
      <c r="BM154" s="23" t="s">
        <v>221</v>
      </c>
    </row>
    <row r="155" s="1" customFormat="1">
      <c r="B155" s="45"/>
      <c r="C155" s="73"/>
      <c r="D155" s="232" t="s">
        <v>153</v>
      </c>
      <c r="E155" s="73"/>
      <c r="F155" s="233" t="s">
        <v>215</v>
      </c>
      <c r="G155" s="73"/>
      <c r="H155" s="73"/>
      <c r="I155" s="190"/>
      <c r="J155" s="73"/>
      <c r="K155" s="73"/>
      <c r="L155" s="71"/>
      <c r="M155" s="234"/>
      <c r="N155" s="46"/>
      <c r="O155" s="46"/>
      <c r="P155" s="46"/>
      <c r="Q155" s="46"/>
      <c r="R155" s="46"/>
      <c r="S155" s="46"/>
      <c r="T155" s="94"/>
      <c r="AT155" s="23" t="s">
        <v>153</v>
      </c>
      <c r="AU155" s="23" t="s">
        <v>82</v>
      </c>
    </row>
    <row r="156" s="11" customFormat="1">
      <c r="B156" s="235"/>
      <c r="C156" s="236"/>
      <c r="D156" s="232" t="s">
        <v>155</v>
      </c>
      <c r="E156" s="237" t="s">
        <v>21</v>
      </c>
      <c r="F156" s="238" t="s">
        <v>216</v>
      </c>
      <c r="G156" s="236"/>
      <c r="H156" s="237" t="s">
        <v>21</v>
      </c>
      <c r="I156" s="239"/>
      <c r="J156" s="236"/>
      <c r="K156" s="236"/>
      <c r="L156" s="240"/>
      <c r="M156" s="241"/>
      <c r="N156" s="242"/>
      <c r="O156" s="242"/>
      <c r="P156" s="242"/>
      <c r="Q156" s="242"/>
      <c r="R156" s="242"/>
      <c r="S156" s="242"/>
      <c r="T156" s="243"/>
      <c r="AT156" s="244" t="s">
        <v>155</v>
      </c>
      <c r="AU156" s="244" t="s">
        <v>82</v>
      </c>
      <c r="AV156" s="11" t="s">
        <v>80</v>
      </c>
      <c r="AW156" s="11" t="s">
        <v>35</v>
      </c>
      <c r="AX156" s="11" t="s">
        <v>72</v>
      </c>
      <c r="AY156" s="244" t="s">
        <v>143</v>
      </c>
    </row>
    <row r="157" s="12" customFormat="1">
      <c r="B157" s="245"/>
      <c r="C157" s="246"/>
      <c r="D157" s="232" t="s">
        <v>155</v>
      </c>
      <c r="E157" s="247" t="s">
        <v>21</v>
      </c>
      <c r="F157" s="248" t="s">
        <v>206</v>
      </c>
      <c r="G157" s="246"/>
      <c r="H157" s="249">
        <v>10</v>
      </c>
      <c r="I157" s="250"/>
      <c r="J157" s="246"/>
      <c r="K157" s="246"/>
      <c r="L157" s="251"/>
      <c r="M157" s="252"/>
      <c r="N157" s="253"/>
      <c r="O157" s="253"/>
      <c r="P157" s="253"/>
      <c r="Q157" s="253"/>
      <c r="R157" s="253"/>
      <c r="S157" s="253"/>
      <c r="T157" s="254"/>
      <c r="AT157" s="255" t="s">
        <v>155</v>
      </c>
      <c r="AU157" s="255" t="s">
        <v>82</v>
      </c>
      <c r="AV157" s="12" t="s">
        <v>82</v>
      </c>
      <c r="AW157" s="12" t="s">
        <v>35</v>
      </c>
      <c r="AX157" s="12" t="s">
        <v>80</v>
      </c>
      <c r="AY157" s="255" t="s">
        <v>143</v>
      </c>
    </row>
    <row r="158" s="1" customFormat="1" ht="25.5" customHeight="1">
      <c r="B158" s="45"/>
      <c r="C158" s="220" t="s">
        <v>201</v>
      </c>
      <c r="D158" s="220" t="s">
        <v>146</v>
      </c>
      <c r="E158" s="221" t="s">
        <v>223</v>
      </c>
      <c r="F158" s="222" t="s">
        <v>224</v>
      </c>
      <c r="G158" s="223" t="s">
        <v>162</v>
      </c>
      <c r="H158" s="224">
        <v>40.673000000000002</v>
      </c>
      <c r="I158" s="225"/>
      <c r="J158" s="226">
        <f>ROUND(I158*H158,2)</f>
        <v>0</v>
      </c>
      <c r="K158" s="222" t="s">
        <v>150</v>
      </c>
      <c r="L158" s="71"/>
      <c r="M158" s="227" t="s">
        <v>21</v>
      </c>
      <c r="N158" s="228" t="s">
        <v>43</v>
      </c>
      <c r="O158" s="46"/>
      <c r="P158" s="229">
        <f>O158*H158</f>
        <v>0</v>
      </c>
      <c r="Q158" s="229">
        <v>0</v>
      </c>
      <c r="R158" s="229">
        <f>Q158*H158</f>
        <v>0</v>
      </c>
      <c r="S158" s="229">
        <v>0</v>
      </c>
      <c r="T158" s="230">
        <f>S158*H158</f>
        <v>0</v>
      </c>
      <c r="AR158" s="23" t="s">
        <v>151</v>
      </c>
      <c r="AT158" s="23" t="s">
        <v>146</v>
      </c>
      <c r="AU158" s="23" t="s">
        <v>82</v>
      </c>
      <c r="AY158" s="23" t="s">
        <v>143</v>
      </c>
      <c r="BE158" s="231">
        <f>IF(N158="základní",J158,0)</f>
        <v>0</v>
      </c>
      <c r="BF158" s="231">
        <f>IF(N158="snížená",J158,0)</f>
        <v>0</v>
      </c>
      <c r="BG158" s="231">
        <f>IF(N158="zákl. přenesená",J158,0)</f>
        <v>0</v>
      </c>
      <c r="BH158" s="231">
        <f>IF(N158="sníž. přenesená",J158,0)</f>
        <v>0</v>
      </c>
      <c r="BI158" s="231">
        <f>IF(N158="nulová",J158,0)</f>
        <v>0</v>
      </c>
      <c r="BJ158" s="23" t="s">
        <v>80</v>
      </c>
      <c r="BK158" s="231">
        <f>ROUND(I158*H158,2)</f>
        <v>0</v>
      </c>
      <c r="BL158" s="23" t="s">
        <v>151</v>
      </c>
      <c r="BM158" s="23" t="s">
        <v>225</v>
      </c>
    </row>
    <row r="159" s="1" customFormat="1">
      <c r="B159" s="45"/>
      <c r="C159" s="73"/>
      <c r="D159" s="232" t="s">
        <v>153</v>
      </c>
      <c r="E159" s="73"/>
      <c r="F159" s="233" t="s">
        <v>226</v>
      </c>
      <c r="G159" s="73"/>
      <c r="H159" s="73"/>
      <c r="I159" s="190"/>
      <c r="J159" s="73"/>
      <c r="K159" s="73"/>
      <c r="L159" s="71"/>
      <c r="M159" s="234"/>
      <c r="N159" s="46"/>
      <c r="O159" s="46"/>
      <c r="P159" s="46"/>
      <c r="Q159" s="46"/>
      <c r="R159" s="46"/>
      <c r="S159" s="46"/>
      <c r="T159" s="94"/>
      <c r="AT159" s="23" t="s">
        <v>153</v>
      </c>
      <c r="AU159" s="23" t="s">
        <v>82</v>
      </c>
    </row>
    <row r="160" s="11" customFormat="1">
      <c r="B160" s="235"/>
      <c r="C160" s="236"/>
      <c r="D160" s="232" t="s">
        <v>155</v>
      </c>
      <c r="E160" s="237" t="s">
        <v>21</v>
      </c>
      <c r="F160" s="238" t="s">
        <v>216</v>
      </c>
      <c r="G160" s="236"/>
      <c r="H160" s="237" t="s">
        <v>21</v>
      </c>
      <c r="I160" s="239"/>
      <c r="J160" s="236"/>
      <c r="K160" s="236"/>
      <c r="L160" s="240"/>
      <c r="M160" s="241"/>
      <c r="N160" s="242"/>
      <c r="O160" s="242"/>
      <c r="P160" s="242"/>
      <c r="Q160" s="242"/>
      <c r="R160" s="242"/>
      <c r="S160" s="242"/>
      <c r="T160" s="243"/>
      <c r="AT160" s="244" t="s">
        <v>155</v>
      </c>
      <c r="AU160" s="244" t="s">
        <v>82</v>
      </c>
      <c r="AV160" s="11" t="s">
        <v>80</v>
      </c>
      <c r="AW160" s="11" t="s">
        <v>35</v>
      </c>
      <c r="AX160" s="11" t="s">
        <v>72</v>
      </c>
      <c r="AY160" s="244" t="s">
        <v>143</v>
      </c>
    </row>
    <row r="161" s="12" customFormat="1">
      <c r="B161" s="245"/>
      <c r="C161" s="246"/>
      <c r="D161" s="232" t="s">
        <v>155</v>
      </c>
      <c r="E161" s="247" t="s">
        <v>21</v>
      </c>
      <c r="F161" s="248" t="s">
        <v>1087</v>
      </c>
      <c r="G161" s="246"/>
      <c r="H161" s="249">
        <v>40.673000000000002</v>
      </c>
      <c r="I161" s="250"/>
      <c r="J161" s="246"/>
      <c r="K161" s="246"/>
      <c r="L161" s="251"/>
      <c r="M161" s="252"/>
      <c r="N161" s="253"/>
      <c r="O161" s="253"/>
      <c r="P161" s="253"/>
      <c r="Q161" s="253"/>
      <c r="R161" s="253"/>
      <c r="S161" s="253"/>
      <c r="T161" s="254"/>
      <c r="AT161" s="255" t="s">
        <v>155</v>
      </c>
      <c r="AU161" s="255" t="s">
        <v>82</v>
      </c>
      <c r="AV161" s="12" t="s">
        <v>82</v>
      </c>
      <c r="AW161" s="12" t="s">
        <v>35</v>
      </c>
      <c r="AX161" s="12" t="s">
        <v>80</v>
      </c>
      <c r="AY161" s="255" t="s">
        <v>143</v>
      </c>
    </row>
    <row r="162" s="1" customFormat="1" ht="25.5" customHeight="1">
      <c r="B162" s="45"/>
      <c r="C162" s="220" t="s">
        <v>206</v>
      </c>
      <c r="D162" s="220" t="s">
        <v>146</v>
      </c>
      <c r="E162" s="221" t="s">
        <v>230</v>
      </c>
      <c r="F162" s="222" t="s">
        <v>231</v>
      </c>
      <c r="G162" s="223" t="s">
        <v>149</v>
      </c>
      <c r="H162" s="224">
        <v>7</v>
      </c>
      <c r="I162" s="225"/>
      <c r="J162" s="226">
        <f>ROUND(I162*H162,2)</f>
        <v>0</v>
      </c>
      <c r="K162" s="222" t="s">
        <v>150</v>
      </c>
      <c r="L162" s="71"/>
      <c r="M162" s="227" t="s">
        <v>21</v>
      </c>
      <c r="N162" s="228" t="s">
        <v>43</v>
      </c>
      <c r="O162" s="46"/>
      <c r="P162" s="229">
        <f>O162*H162</f>
        <v>0</v>
      </c>
      <c r="Q162" s="229">
        <v>0.016979999999999999</v>
      </c>
      <c r="R162" s="229">
        <f>Q162*H162</f>
        <v>0.11885999999999999</v>
      </c>
      <c r="S162" s="229">
        <v>0</v>
      </c>
      <c r="T162" s="230">
        <f>S162*H162</f>
        <v>0</v>
      </c>
      <c r="AR162" s="23" t="s">
        <v>151</v>
      </c>
      <c r="AT162" s="23" t="s">
        <v>146</v>
      </c>
      <c r="AU162" s="23" t="s">
        <v>82</v>
      </c>
      <c r="AY162" s="23" t="s">
        <v>143</v>
      </c>
      <c r="BE162" s="231">
        <f>IF(N162="základní",J162,0)</f>
        <v>0</v>
      </c>
      <c r="BF162" s="231">
        <f>IF(N162="snížená",J162,0)</f>
        <v>0</v>
      </c>
      <c r="BG162" s="231">
        <f>IF(N162="zákl. přenesená",J162,0)</f>
        <v>0</v>
      </c>
      <c r="BH162" s="231">
        <f>IF(N162="sníž. přenesená",J162,0)</f>
        <v>0</v>
      </c>
      <c r="BI162" s="231">
        <f>IF(N162="nulová",J162,0)</f>
        <v>0</v>
      </c>
      <c r="BJ162" s="23" t="s">
        <v>80</v>
      </c>
      <c r="BK162" s="231">
        <f>ROUND(I162*H162,2)</f>
        <v>0</v>
      </c>
      <c r="BL162" s="23" t="s">
        <v>151</v>
      </c>
      <c r="BM162" s="23" t="s">
        <v>232</v>
      </c>
    </row>
    <row r="163" s="1" customFormat="1">
      <c r="B163" s="45"/>
      <c r="C163" s="73"/>
      <c r="D163" s="232" t="s">
        <v>153</v>
      </c>
      <c r="E163" s="73"/>
      <c r="F163" s="233" t="s">
        <v>233</v>
      </c>
      <c r="G163" s="73"/>
      <c r="H163" s="73"/>
      <c r="I163" s="190"/>
      <c r="J163" s="73"/>
      <c r="K163" s="73"/>
      <c r="L163" s="71"/>
      <c r="M163" s="234"/>
      <c r="N163" s="46"/>
      <c r="O163" s="46"/>
      <c r="P163" s="46"/>
      <c r="Q163" s="46"/>
      <c r="R163" s="46"/>
      <c r="S163" s="46"/>
      <c r="T163" s="94"/>
      <c r="AT163" s="23" t="s">
        <v>153</v>
      </c>
      <c r="AU163" s="23" t="s">
        <v>82</v>
      </c>
    </row>
    <row r="164" s="11" customFormat="1">
      <c r="B164" s="235"/>
      <c r="C164" s="236"/>
      <c r="D164" s="232" t="s">
        <v>155</v>
      </c>
      <c r="E164" s="237" t="s">
        <v>21</v>
      </c>
      <c r="F164" s="238" t="s">
        <v>234</v>
      </c>
      <c r="G164" s="236"/>
      <c r="H164" s="237" t="s">
        <v>21</v>
      </c>
      <c r="I164" s="239"/>
      <c r="J164" s="236"/>
      <c r="K164" s="236"/>
      <c r="L164" s="240"/>
      <c r="M164" s="241"/>
      <c r="N164" s="242"/>
      <c r="O164" s="242"/>
      <c r="P164" s="242"/>
      <c r="Q164" s="242"/>
      <c r="R164" s="242"/>
      <c r="S164" s="242"/>
      <c r="T164" s="243"/>
      <c r="AT164" s="244" t="s">
        <v>155</v>
      </c>
      <c r="AU164" s="244" t="s">
        <v>82</v>
      </c>
      <c r="AV164" s="11" t="s">
        <v>80</v>
      </c>
      <c r="AW164" s="11" t="s">
        <v>35</v>
      </c>
      <c r="AX164" s="11" t="s">
        <v>72</v>
      </c>
      <c r="AY164" s="244" t="s">
        <v>143</v>
      </c>
    </row>
    <row r="165" s="12" customFormat="1">
      <c r="B165" s="245"/>
      <c r="C165" s="246"/>
      <c r="D165" s="232" t="s">
        <v>155</v>
      </c>
      <c r="E165" s="247" t="s">
        <v>21</v>
      </c>
      <c r="F165" s="248" t="s">
        <v>186</v>
      </c>
      <c r="G165" s="246"/>
      <c r="H165" s="249">
        <v>7</v>
      </c>
      <c r="I165" s="250"/>
      <c r="J165" s="246"/>
      <c r="K165" s="246"/>
      <c r="L165" s="251"/>
      <c r="M165" s="252"/>
      <c r="N165" s="253"/>
      <c r="O165" s="253"/>
      <c r="P165" s="253"/>
      <c r="Q165" s="253"/>
      <c r="R165" s="253"/>
      <c r="S165" s="253"/>
      <c r="T165" s="254"/>
      <c r="AT165" s="255" t="s">
        <v>155</v>
      </c>
      <c r="AU165" s="255" t="s">
        <v>82</v>
      </c>
      <c r="AV165" s="12" t="s">
        <v>82</v>
      </c>
      <c r="AW165" s="12" t="s">
        <v>35</v>
      </c>
      <c r="AX165" s="12" t="s">
        <v>80</v>
      </c>
      <c r="AY165" s="255" t="s">
        <v>143</v>
      </c>
    </row>
    <row r="166" s="1" customFormat="1" ht="16.5" customHeight="1">
      <c r="B166" s="45"/>
      <c r="C166" s="267" t="s">
        <v>211</v>
      </c>
      <c r="D166" s="267" t="s">
        <v>235</v>
      </c>
      <c r="E166" s="268" t="s">
        <v>236</v>
      </c>
      <c r="F166" s="269" t="s">
        <v>237</v>
      </c>
      <c r="G166" s="270" t="s">
        <v>149</v>
      </c>
      <c r="H166" s="271">
        <v>4</v>
      </c>
      <c r="I166" s="272"/>
      <c r="J166" s="273">
        <f>ROUND(I166*H166,2)</f>
        <v>0</v>
      </c>
      <c r="K166" s="269" t="s">
        <v>150</v>
      </c>
      <c r="L166" s="274"/>
      <c r="M166" s="275" t="s">
        <v>21</v>
      </c>
      <c r="N166" s="276" t="s">
        <v>43</v>
      </c>
      <c r="O166" s="46"/>
      <c r="P166" s="229">
        <f>O166*H166</f>
        <v>0</v>
      </c>
      <c r="Q166" s="229">
        <v>0.013310000000000001</v>
      </c>
      <c r="R166" s="229">
        <f>Q166*H166</f>
        <v>0.053240000000000003</v>
      </c>
      <c r="S166" s="229">
        <v>0</v>
      </c>
      <c r="T166" s="230">
        <f>S166*H166</f>
        <v>0</v>
      </c>
      <c r="AR166" s="23" t="s">
        <v>196</v>
      </c>
      <c r="AT166" s="23" t="s">
        <v>235</v>
      </c>
      <c r="AU166" s="23" t="s">
        <v>82</v>
      </c>
      <c r="AY166" s="23" t="s">
        <v>143</v>
      </c>
      <c r="BE166" s="231">
        <f>IF(N166="základní",J166,0)</f>
        <v>0</v>
      </c>
      <c r="BF166" s="231">
        <f>IF(N166="snížená",J166,0)</f>
        <v>0</v>
      </c>
      <c r="BG166" s="231">
        <f>IF(N166="zákl. přenesená",J166,0)</f>
        <v>0</v>
      </c>
      <c r="BH166" s="231">
        <f>IF(N166="sníž. přenesená",J166,0)</f>
        <v>0</v>
      </c>
      <c r="BI166" s="231">
        <f>IF(N166="nulová",J166,0)</f>
        <v>0</v>
      </c>
      <c r="BJ166" s="23" t="s">
        <v>80</v>
      </c>
      <c r="BK166" s="231">
        <f>ROUND(I166*H166,2)</f>
        <v>0</v>
      </c>
      <c r="BL166" s="23" t="s">
        <v>151</v>
      </c>
      <c r="BM166" s="23" t="s">
        <v>238</v>
      </c>
    </row>
    <row r="167" s="11" customFormat="1">
      <c r="B167" s="235"/>
      <c r="C167" s="236"/>
      <c r="D167" s="232" t="s">
        <v>155</v>
      </c>
      <c r="E167" s="237" t="s">
        <v>21</v>
      </c>
      <c r="F167" s="238" t="s">
        <v>234</v>
      </c>
      <c r="G167" s="236"/>
      <c r="H167" s="237" t="s">
        <v>21</v>
      </c>
      <c r="I167" s="239"/>
      <c r="J167" s="236"/>
      <c r="K167" s="236"/>
      <c r="L167" s="240"/>
      <c r="M167" s="241"/>
      <c r="N167" s="242"/>
      <c r="O167" s="242"/>
      <c r="P167" s="242"/>
      <c r="Q167" s="242"/>
      <c r="R167" s="242"/>
      <c r="S167" s="242"/>
      <c r="T167" s="243"/>
      <c r="AT167" s="244" t="s">
        <v>155</v>
      </c>
      <c r="AU167" s="244" t="s">
        <v>82</v>
      </c>
      <c r="AV167" s="11" t="s">
        <v>80</v>
      </c>
      <c r="AW167" s="11" t="s">
        <v>35</v>
      </c>
      <c r="AX167" s="11" t="s">
        <v>72</v>
      </c>
      <c r="AY167" s="244" t="s">
        <v>143</v>
      </c>
    </row>
    <row r="168" s="12" customFormat="1">
      <c r="B168" s="245"/>
      <c r="C168" s="246"/>
      <c r="D168" s="232" t="s">
        <v>155</v>
      </c>
      <c r="E168" s="247" t="s">
        <v>21</v>
      </c>
      <c r="F168" s="248" t="s">
        <v>151</v>
      </c>
      <c r="G168" s="246"/>
      <c r="H168" s="249">
        <v>4</v>
      </c>
      <c r="I168" s="250"/>
      <c r="J168" s="246"/>
      <c r="K168" s="246"/>
      <c r="L168" s="251"/>
      <c r="M168" s="252"/>
      <c r="N168" s="253"/>
      <c r="O168" s="253"/>
      <c r="P168" s="253"/>
      <c r="Q168" s="253"/>
      <c r="R168" s="253"/>
      <c r="S168" s="253"/>
      <c r="T168" s="254"/>
      <c r="AT168" s="255" t="s">
        <v>155</v>
      </c>
      <c r="AU168" s="255" t="s">
        <v>82</v>
      </c>
      <c r="AV168" s="12" t="s">
        <v>82</v>
      </c>
      <c r="AW168" s="12" t="s">
        <v>35</v>
      </c>
      <c r="AX168" s="12" t="s">
        <v>80</v>
      </c>
      <c r="AY168" s="255" t="s">
        <v>143</v>
      </c>
    </row>
    <row r="169" s="1" customFormat="1" ht="16.5" customHeight="1">
      <c r="B169" s="45"/>
      <c r="C169" s="267" t="s">
        <v>218</v>
      </c>
      <c r="D169" s="267" t="s">
        <v>235</v>
      </c>
      <c r="E169" s="268" t="s">
        <v>240</v>
      </c>
      <c r="F169" s="269" t="s">
        <v>241</v>
      </c>
      <c r="G169" s="270" t="s">
        <v>149</v>
      </c>
      <c r="H169" s="271">
        <v>3</v>
      </c>
      <c r="I169" s="272"/>
      <c r="J169" s="273">
        <f>ROUND(I169*H169,2)</f>
        <v>0</v>
      </c>
      <c r="K169" s="269" t="s">
        <v>150</v>
      </c>
      <c r="L169" s="274"/>
      <c r="M169" s="275" t="s">
        <v>21</v>
      </c>
      <c r="N169" s="276" t="s">
        <v>43</v>
      </c>
      <c r="O169" s="46"/>
      <c r="P169" s="229">
        <f>O169*H169</f>
        <v>0</v>
      </c>
      <c r="Q169" s="229">
        <v>0.013599999999999999</v>
      </c>
      <c r="R169" s="229">
        <f>Q169*H169</f>
        <v>0.040799999999999996</v>
      </c>
      <c r="S169" s="229">
        <v>0</v>
      </c>
      <c r="T169" s="230">
        <f>S169*H169</f>
        <v>0</v>
      </c>
      <c r="AR169" s="23" t="s">
        <v>196</v>
      </c>
      <c r="AT169" s="23" t="s">
        <v>235</v>
      </c>
      <c r="AU169" s="23" t="s">
        <v>82</v>
      </c>
      <c r="AY169" s="23" t="s">
        <v>143</v>
      </c>
      <c r="BE169" s="231">
        <f>IF(N169="základní",J169,0)</f>
        <v>0</v>
      </c>
      <c r="BF169" s="231">
        <f>IF(N169="snížená",J169,0)</f>
        <v>0</v>
      </c>
      <c r="BG169" s="231">
        <f>IF(N169="zákl. přenesená",J169,0)</f>
        <v>0</v>
      </c>
      <c r="BH169" s="231">
        <f>IF(N169="sníž. přenesená",J169,0)</f>
        <v>0</v>
      </c>
      <c r="BI169" s="231">
        <f>IF(N169="nulová",J169,0)</f>
        <v>0</v>
      </c>
      <c r="BJ169" s="23" t="s">
        <v>80</v>
      </c>
      <c r="BK169" s="231">
        <f>ROUND(I169*H169,2)</f>
        <v>0</v>
      </c>
      <c r="BL169" s="23" t="s">
        <v>151</v>
      </c>
      <c r="BM169" s="23" t="s">
        <v>242</v>
      </c>
    </row>
    <row r="170" s="11" customFormat="1">
      <c r="B170" s="235"/>
      <c r="C170" s="236"/>
      <c r="D170" s="232" t="s">
        <v>155</v>
      </c>
      <c r="E170" s="237" t="s">
        <v>21</v>
      </c>
      <c r="F170" s="238" t="s">
        <v>234</v>
      </c>
      <c r="G170" s="236"/>
      <c r="H170" s="237" t="s">
        <v>21</v>
      </c>
      <c r="I170" s="239"/>
      <c r="J170" s="236"/>
      <c r="K170" s="236"/>
      <c r="L170" s="240"/>
      <c r="M170" s="241"/>
      <c r="N170" s="242"/>
      <c r="O170" s="242"/>
      <c r="P170" s="242"/>
      <c r="Q170" s="242"/>
      <c r="R170" s="242"/>
      <c r="S170" s="242"/>
      <c r="T170" s="243"/>
      <c r="AT170" s="244" t="s">
        <v>155</v>
      </c>
      <c r="AU170" s="244" t="s">
        <v>82</v>
      </c>
      <c r="AV170" s="11" t="s">
        <v>80</v>
      </c>
      <c r="AW170" s="11" t="s">
        <v>35</v>
      </c>
      <c r="AX170" s="11" t="s">
        <v>72</v>
      </c>
      <c r="AY170" s="244" t="s">
        <v>143</v>
      </c>
    </row>
    <row r="171" s="12" customFormat="1">
      <c r="B171" s="245"/>
      <c r="C171" s="246"/>
      <c r="D171" s="232" t="s">
        <v>155</v>
      </c>
      <c r="E171" s="247" t="s">
        <v>21</v>
      </c>
      <c r="F171" s="248" t="s">
        <v>144</v>
      </c>
      <c r="G171" s="246"/>
      <c r="H171" s="249">
        <v>3</v>
      </c>
      <c r="I171" s="250"/>
      <c r="J171" s="246"/>
      <c r="K171" s="246"/>
      <c r="L171" s="251"/>
      <c r="M171" s="252"/>
      <c r="N171" s="253"/>
      <c r="O171" s="253"/>
      <c r="P171" s="253"/>
      <c r="Q171" s="253"/>
      <c r="R171" s="253"/>
      <c r="S171" s="253"/>
      <c r="T171" s="254"/>
      <c r="AT171" s="255" t="s">
        <v>155</v>
      </c>
      <c r="AU171" s="255" t="s">
        <v>82</v>
      </c>
      <c r="AV171" s="12" t="s">
        <v>82</v>
      </c>
      <c r="AW171" s="12" t="s">
        <v>35</v>
      </c>
      <c r="AX171" s="12" t="s">
        <v>80</v>
      </c>
      <c r="AY171" s="255" t="s">
        <v>143</v>
      </c>
    </row>
    <row r="172" s="1" customFormat="1" ht="16.5" customHeight="1">
      <c r="B172" s="45"/>
      <c r="C172" s="220" t="s">
        <v>222</v>
      </c>
      <c r="D172" s="220" t="s">
        <v>146</v>
      </c>
      <c r="E172" s="221" t="s">
        <v>257</v>
      </c>
      <c r="F172" s="222" t="s">
        <v>258</v>
      </c>
      <c r="G172" s="223" t="s">
        <v>162</v>
      </c>
      <c r="H172" s="224">
        <v>127.92</v>
      </c>
      <c r="I172" s="225"/>
      <c r="J172" s="226">
        <f>ROUND(I172*H172,2)</f>
        <v>0</v>
      </c>
      <c r="K172" s="222" t="s">
        <v>150</v>
      </c>
      <c r="L172" s="71"/>
      <c r="M172" s="227" t="s">
        <v>21</v>
      </c>
      <c r="N172" s="228" t="s">
        <v>43</v>
      </c>
      <c r="O172" s="46"/>
      <c r="P172" s="229">
        <f>O172*H172</f>
        <v>0</v>
      </c>
      <c r="Q172" s="229">
        <v>0.00029999999999999997</v>
      </c>
      <c r="R172" s="229">
        <f>Q172*H172</f>
        <v>0.038376</v>
      </c>
      <c r="S172" s="229">
        <v>0</v>
      </c>
      <c r="T172" s="230">
        <f>S172*H172</f>
        <v>0</v>
      </c>
      <c r="AR172" s="23" t="s">
        <v>239</v>
      </c>
      <c r="AT172" s="23" t="s">
        <v>146</v>
      </c>
      <c r="AU172" s="23" t="s">
        <v>82</v>
      </c>
      <c r="AY172" s="23" t="s">
        <v>143</v>
      </c>
      <c r="BE172" s="231">
        <f>IF(N172="základní",J172,0)</f>
        <v>0</v>
      </c>
      <c r="BF172" s="231">
        <f>IF(N172="snížená",J172,0)</f>
        <v>0</v>
      </c>
      <c r="BG172" s="231">
        <f>IF(N172="zákl. přenesená",J172,0)</f>
        <v>0</v>
      </c>
      <c r="BH172" s="231">
        <f>IF(N172="sníž. přenesená",J172,0)</f>
        <v>0</v>
      </c>
      <c r="BI172" s="231">
        <f>IF(N172="nulová",J172,0)</f>
        <v>0</v>
      </c>
      <c r="BJ172" s="23" t="s">
        <v>80</v>
      </c>
      <c r="BK172" s="231">
        <f>ROUND(I172*H172,2)</f>
        <v>0</v>
      </c>
      <c r="BL172" s="23" t="s">
        <v>239</v>
      </c>
      <c r="BM172" s="23" t="s">
        <v>259</v>
      </c>
    </row>
    <row r="173" s="1" customFormat="1">
      <c r="B173" s="45"/>
      <c r="C173" s="73"/>
      <c r="D173" s="232" t="s">
        <v>153</v>
      </c>
      <c r="E173" s="73"/>
      <c r="F173" s="233" t="s">
        <v>260</v>
      </c>
      <c r="G173" s="73"/>
      <c r="H173" s="73"/>
      <c r="I173" s="190"/>
      <c r="J173" s="73"/>
      <c r="K173" s="73"/>
      <c r="L173" s="71"/>
      <c r="M173" s="234"/>
      <c r="N173" s="46"/>
      <c r="O173" s="46"/>
      <c r="P173" s="46"/>
      <c r="Q173" s="46"/>
      <c r="R173" s="46"/>
      <c r="S173" s="46"/>
      <c r="T173" s="94"/>
      <c r="AT173" s="23" t="s">
        <v>153</v>
      </c>
      <c r="AU173" s="23" t="s">
        <v>82</v>
      </c>
    </row>
    <row r="174" s="11" customFormat="1">
      <c r="B174" s="235"/>
      <c r="C174" s="236"/>
      <c r="D174" s="232" t="s">
        <v>155</v>
      </c>
      <c r="E174" s="237" t="s">
        <v>21</v>
      </c>
      <c r="F174" s="238" t="s">
        <v>261</v>
      </c>
      <c r="G174" s="236"/>
      <c r="H174" s="237" t="s">
        <v>21</v>
      </c>
      <c r="I174" s="239"/>
      <c r="J174" s="236"/>
      <c r="K174" s="236"/>
      <c r="L174" s="240"/>
      <c r="M174" s="241"/>
      <c r="N174" s="242"/>
      <c r="O174" s="242"/>
      <c r="P174" s="242"/>
      <c r="Q174" s="242"/>
      <c r="R174" s="242"/>
      <c r="S174" s="242"/>
      <c r="T174" s="243"/>
      <c r="AT174" s="244" t="s">
        <v>155</v>
      </c>
      <c r="AU174" s="244" t="s">
        <v>82</v>
      </c>
      <c r="AV174" s="11" t="s">
        <v>80</v>
      </c>
      <c r="AW174" s="11" t="s">
        <v>35</v>
      </c>
      <c r="AX174" s="11" t="s">
        <v>72</v>
      </c>
      <c r="AY174" s="244" t="s">
        <v>143</v>
      </c>
    </row>
    <row r="175" s="12" customFormat="1">
      <c r="B175" s="245"/>
      <c r="C175" s="246"/>
      <c r="D175" s="232" t="s">
        <v>155</v>
      </c>
      <c r="E175" s="247" t="s">
        <v>21</v>
      </c>
      <c r="F175" s="248" t="s">
        <v>1088</v>
      </c>
      <c r="G175" s="246"/>
      <c r="H175" s="249">
        <v>127.92</v>
      </c>
      <c r="I175" s="250"/>
      <c r="J175" s="246"/>
      <c r="K175" s="246"/>
      <c r="L175" s="251"/>
      <c r="M175" s="252"/>
      <c r="N175" s="253"/>
      <c r="O175" s="253"/>
      <c r="P175" s="253"/>
      <c r="Q175" s="253"/>
      <c r="R175" s="253"/>
      <c r="S175" s="253"/>
      <c r="T175" s="254"/>
      <c r="AT175" s="255" t="s">
        <v>155</v>
      </c>
      <c r="AU175" s="255" t="s">
        <v>82</v>
      </c>
      <c r="AV175" s="12" t="s">
        <v>82</v>
      </c>
      <c r="AW175" s="12" t="s">
        <v>35</v>
      </c>
      <c r="AX175" s="12" t="s">
        <v>80</v>
      </c>
      <c r="AY175" s="255" t="s">
        <v>143</v>
      </c>
    </row>
    <row r="176" s="1" customFormat="1" ht="25.5" customHeight="1">
      <c r="B176" s="45"/>
      <c r="C176" s="220" t="s">
        <v>229</v>
      </c>
      <c r="D176" s="220" t="s">
        <v>146</v>
      </c>
      <c r="E176" s="221" t="s">
        <v>263</v>
      </c>
      <c r="F176" s="222" t="s">
        <v>264</v>
      </c>
      <c r="G176" s="223" t="s">
        <v>162</v>
      </c>
      <c r="H176" s="224">
        <v>127.92</v>
      </c>
      <c r="I176" s="225"/>
      <c r="J176" s="226">
        <f>ROUND(I176*H176,2)</f>
        <v>0</v>
      </c>
      <c r="K176" s="222" t="s">
        <v>150</v>
      </c>
      <c r="L176" s="71"/>
      <c r="M176" s="227" t="s">
        <v>21</v>
      </c>
      <c r="N176" s="228" t="s">
        <v>43</v>
      </c>
      <c r="O176" s="46"/>
      <c r="P176" s="229">
        <f>O176*H176</f>
        <v>0</v>
      </c>
      <c r="Q176" s="229">
        <v>0.040800000000000003</v>
      </c>
      <c r="R176" s="229">
        <f>Q176*H176</f>
        <v>5.2191360000000007</v>
      </c>
      <c r="S176" s="229">
        <v>0</v>
      </c>
      <c r="T176" s="230">
        <f>S176*H176</f>
        <v>0</v>
      </c>
      <c r="AR176" s="23" t="s">
        <v>151</v>
      </c>
      <c r="AT176" s="23" t="s">
        <v>146</v>
      </c>
      <c r="AU176" s="23" t="s">
        <v>82</v>
      </c>
      <c r="AY176" s="23" t="s">
        <v>143</v>
      </c>
      <c r="BE176" s="231">
        <f>IF(N176="základní",J176,0)</f>
        <v>0</v>
      </c>
      <c r="BF176" s="231">
        <f>IF(N176="snížená",J176,0)</f>
        <v>0</v>
      </c>
      <c r="BG176" s="231">
        <f>IF(N176="zákl. přenesená",J176,0)</f>
        <v>0</v>
      </c>
      <c r="BH176" s="231">
        <f>IF(N176="sníž. přenesená",J176,0)</f>
        <v>0</v>
      </c>
      <c r="BI176" s="231">
        <f>IF(N176="nulová",J176,0)</f>
        <v>0</v>
      </c>
      <c r="BJ176" s="23" t="s">
        <v>80</v>
      </c>
      <c r="BK176" s="231">
        <f>ROUND(I176*H176,2)</f>
        <v>0</v>
      </c>
      <c r="BL176" s="23" t="s">
        <v>151</v>
      </c>
      <c r="BM176" s="23" t="s">
        <v>265</v>
      </c>
    </row>
    <row r="177" s="11" customFormat="1">
      <c r="B177" s="235"/>
      <c r="C177" s="236"/>
      <c r="D177" s="232" t="s">
        <v>155</v>
      </c>
      <c r="E177" s="237" t="s">
        <v>21</v>
      </c>
      <c r="F177" s="238" t="s">
        <v>261</v>
      </c>
      <c r="G177" s="236"/>
      <c r="H177" s="237" t="s">
        <v>21</v>
      </c>
      <c r="I177" s="239"/>
      <c r="J177" s="236"/>
      <c r="K177" s="236"/>
      <c r="L177" s="240"/>
      <c r="M177" s="241"/>
      <c r="N177" s="242"/>
      <c r="O177" s="242"/>
      <c r="P177" s="242"/>
      <c r="Q177" s="242"/>
      <c r="R177" s="242"/>
      <c r="S177" s="242"/>
      <c r="T177" s="243"/>
      <c r="AT177" s="244" t="s">
        <v>155</v>
      </c>
      <c r="AU177" s="244" t="s">
        <v>82</v>
      </c>
      <c r="AV177" s="11" t="s">
        <v>80</v>
      </c>
      <c r="AW177" s="11" t="s">
        <v>35</v>
      </c>
      <c r="AX177" s="11" t="s">
        <v>72</v>
      </c>
      <c r="AY177" s="244" t="s">
        <v>143</v>
      </c>
    </row>
    <row r="178" s="12" customFormat="1">
      <c r="B178" s="245"/>
      <c r="C178" s="246"/>
      <c r="D178" s="232" t="s">
        <v>155</v>
      </c>
      <c r="E178" s="247" t="s">
        <v>21</v>
      </c>
      <c r="F178" s="248" t="s">
        <v>1088</v>
      </c>
      <c r="G178" s="246"/>
      <c r="H178" s="249">
        <v>127.92</v>
      </c>
      <c r="I178" s="250"/>
      <c r="J178" s="246"/>
      <c r="K178" s="246"/>
      <c r="L178" s="251"/>
      <c r="M178" s="252"/>
      <c r="N178" s="253"/>
      <c r="O178" s="253"/>
      <c r="P178" s="253"/>
      <c r="Q178" s="253"/>
      <c r="R178" s="253"/>
      <c r="S178" s="253"/>
      <c r="T178" s="254"/>
      <c r="AT178" s="255" t="s">
        <v>155</v>
      </c>
      <c r="AU178" s="255" t="s">
        <v>82</v>
      </c>
      <c r="AV178" s="12" t="s">
        <v>82</v>
      </c>
      <c r="AW178" s="12" t="s">
        <v>35</v>
      </c>
      <c r="AX178" s="12" t="s">
        <v>80</v>
      </c>
      <c r="AY178" s="255" t="s">
        <v>143</v>
      </c>
    </row>
    <row r="179" s="10" customFormat="1" ht="29.88" customHeight="1">
      <c r="B179" s="204"/>
      <c r="C179" s="205"/>
      <c r="D179" s="206" t="s">
        <v>71</v>
      </c>
      <c r="E179" s="218" t="s">
        <v>201</v>
      </c>
      <c r="F179" s="218" t="s">
        <v>266</v>
      </c>
      <c r="G179" s="205"/>
      <c r="H179" s="205"/>
      <c r="I179" s="208"/>
      <c r="J179" s="219">
        <f>BK179</f>
        <v>0</v>
      </c>
      <c r="K179" s="205"/>
      <c r="L179" s="210"/>
      <c r="M179" s="211"/>
      <c r="N179" s="212"/>
      <c r="O179" s="212"/>
      <c r="P179" s="213">
        <f>SUM(P180:P244)</f>
        <v>0</v>
      </c>
      <c r="Q179" s="212"/>
      <c r="R179" s="213">
        <f>SUM(R180:R244)</f>
        <v>0.037082500000000004</v>
      </c>
      <c r="S179" s="212"/>
      <c r="T179" s="214">
        <f>SUM(T180:T244)</f>
        <v>13.951306000000001</v>
      </c>
      <c r="AR179" s="215" t="s">
        <v>80</v>
      </c>
      <c r="AT179" s="216" t="s">
        <v>71</v>
      </c>
      <c r="AU179" s="216" t="s">
        <v>80</v>
      </c>
      <c r="AY179" s="215" t="s">
        <v>143</v>
      </c>
      <c r="BK179" s="217">
        <f>SUM(BK180:BK244)</f>
        <v>0</v>
      </c>
    </row>
    <row r="180" s="1" customFormat="1" ht="25.5" customHeight="1">
      <c r="B180" s="45"/>
      <c r="C180" s="220" t="s">
        <v>10</v>
      </c>
      <c r="D180" s="220" t="s">
        <v>146</v>
      </c>
      <c r="E180" s="221" t="s">
        <v>268</v>
      </c>
      <c r="F180" s="222" t="s">
        <v>269</v>
      </c>
      <c r="G180" s="223" t="s">
        <v>162</v>
      </c>
      <c r="H180" s="224">
        <v>148.33000000000001</v>
      </c>
      <c r="I180" s="225"/>
      <c r="J180" s="226">
        <f>ROUND(I180*H180,2)</f>
        <v>0</v>
      </c>
      <c r="K180" s="222" t="s">
        <v>150</v>
      </c>
      <c r="L180" s="71"/>
      <c r="M180" s="227" t="s">
        <v>21</v>
      </c>
      <c r="N180" s="228" t="s">
        <v>43</v>
      </c>
      <c r="O180" s="46"/>
      <c r="P180" s="229">
        <f>O180*H180</f>
        <v>0</v>
      </c>
      <c r="Q180" s="229">
        <v>0.00021000000000000001</v>
      </c>
      <c r="R180" s="229">
        <f>Q180*H180</f>
        <v>0.031149300000000005</v>
      </c>
      <c r="S180" s="229">
        <v>0</v>
      </c>
      <c r="T180" s="230">
        <f>S180*H180</f>
        <v>0</v>
      </c>
      <c r="AR180" s="23" t="s">
        <v>151</v>
      </c>
      <c r="AT180" s="23" t="s">
        <v>146</v>
      </c>
      <c r="AU180" s="23" t="s">
        <v>82</v>
      </c>
      <c r="AY180" s="23" t="s">
        <v>143</v>
      </c>
      <c r="BE180" s="231">
        <f>IF(N180="základní",J180,0)</f>
        <v>0</v>
      </c>
      <c r="BF180" s="231">
        <f>IF(N180="snížená",J180,0)</f>
        <v>0</v>
      </c>
      <c r="BG180" s="231">
        <f>IF(N180="zákl. přenesená",J180,0)</f>
        <v>0</v>
      </c>
      <c r="BH180" s="231">
        <f>IF(N180="sníž. přenesená",J180,0)</f>
        <v>0</v>
      </c>
      <c r="BI180" s="231">
        <f>IF(N180="nulová",J180,0)</f>
        <v>0</v>
      </c>
      <c r="BJ180" s="23" t="s">
        <v>80</v>
      </c>
      <c r="BK180" s="231">
        <f>ROUND(I180*H180,2)</f>
        <v>0</v>
      </c>
      <c r="BL180" s="23" t="s">
        <v>151</v>
      </c>
      <c r="BM180" s="23" t="s">
        <v>270</v>
      </c>
    </row>
    <row r="181" s="1" customFormat="1">
      <c r="B181" s="45"/>
      <c r="C181" s="73"/>
      <c r="D181" s="232" t="s">
        <v>153</v>
      </c>
      <c r="E181" s="73"/>
      <c r="F181" s="233" t="s">
        <v>271</v>
      </c>
      <c r="G181" s="73"/>
      <c r="H181" s="73"/>
      <c r="I181" s="190"/>
      <c r="J181" s="73"/>
      <c r="K181" s="73"/>
      <c r="L181" s="71"/>
      <c r="M181" s="234"/>
      <c r="N181" s="46"/>
      <c r="O181" s="46"/>
      <c r="P181" s="46"/>
      <c r="Q181" s="46"/>
      <c r="R181" s="46"/>
      <c r="S181" s="46"/>
      <c r="T181" s="94"/>
      <c r="AT181" s="23" t="s">
        <v>153</v>
      </c>
      <c r="AU181" s="23" t="s">
        <v>82</v>
      </c>
    </row>
    <row r="182" s="12" customFormat="1">
      <c r="B182" s="245"/>
      <c r="C182" s="246"/>
      <c r="D182" s="232" t="s">
        <v>155</v>
      </c>
      <c r="E182" s="247" t="s">
        <v>21</v>
      </c>
      <c r="F182" s="248" t="s">
        <v>1089</v>
      </c>
      <c r="G182" s="246"/>
      <c r="H182" s="249">
        <v>148.33000000000001</v>
      </c>
      <c r="I182" s="250"/>
      <c r="J182" s="246"/>
      <c r="K182" s="246"/>
      <c r="L182" s="251"/>
      <c r="M182" s="252"/>
      <c r="N182" s="253"/>
      <c r="O182" s="253"/>
      <c r="P182" s="253"/>
      <c r="Q182" s="253"/>
      <c r="R182" s="253"/>
      <c r="S182" s="253"/>
      <c r="T182" s="254"/>
      <c r="AT182" s="255" t="s">
        <v>155</v>
      </c>
      <c r="AU182" s="255" t="s">
        <v>82</v>
      </c>
      <c r="AV182" s="12" t="s">
        <v>82</v>
      </c>
      <c r="AW182" s="12" t="s">
        <v>35</v>
      </c>
      <c r="AX182" s="12" t="s">
        <v>80</v>
      </c>
      <c r="AY182" s="255" t="s">
        <v>143</v>
      </c>
    </row>
    <row r="183" s="1" customFormat="1" ht="76.5" customHeight="1">
      <c r="B183" s="45"/>
      <c r="C183" s="220" t="s">
        <v>239</v>
      </c>
      <c r="D183" s="220" t="s">
        <v>146</v>
      </c>
      <c r="E183" s="221" t="s">
        <v>274</v>
      </c>
      <c r="F183" s="222" t="s">
        <v>275</v>
      </c>
      <c r="G183" s="223" t="s">
        <v>162</v>
      </c>
      <c r="H183" s="224">
        <v>148.33000000000001</v>
      </c>
      <c r="I183" s="225"/>
      <c r="J183" s="226">
        <f>ROUND(I183*H183,2)</f>
        <v>0</v>
      </c>
      <c r="K183" s="222" t="s">
        <v>150</v>
      </c>
      <c r="L183" s="71"/>
      <c r="M183" s="227" t="s">
        <v>21</v>
      </c>
      <c r="N183" s="228" t="s">
        <v>43</v>
      </c>
      <c r="O183" s="46"/>
      <c r="P183" s="229">
        <f>O183*H183</f>
        <v>0</v>
      </c>
      <c r="Q183" s="229">
        <v>4.0000000000000003E-05</v>
      </c>
      <c r="R183" s="229">
        <f>Q183*H183</f>
        <v>0.0059332000000000013</v>
      </c>
      <c r="S183" s="229">
        <v>0</v>
      </c>
      <c r="T183" s="230">
        <f>S183*H183</f>
        <v>0</v>
      </c>
      <c r="AR183" s="23" t="s">
        <v>151</v>
      </c>
      <c r="AT183" s="23" t="s">
        <v>146</v>
      </c>
      <c r="AU183" s="23" t="s">
        <v>82</v>
      </c>
      <c r="AY183" s="23" t="s">
        <v>143</v>
      </c>
      <c r="BE183" s="231">
        <f>IF(N183="základní",J183,0)</f>
        <v>0</v>
      </c>
      <c r="BF183" s="231">
        <f>IF(N183="snížená",J183,0)</f>
        <v>0</v>
      </c>
      <c r="BG183" s="231">
        <f>IF(N183="zákl. přenesená",J183,0)</f>
        <v>0</v>
      </c>
      <c r="BH183" s="231">
        <f>IF(N183="sníž. přenesená",J183,0)</f>
        <v>0</v>
      </c>
      <c r="BI183" s="231">
        <f>IF(N183="nulová",J183,0)</f>
        <v>0</v>
      </c>
      <c r="BJ183" s="23" t="s">
        <v>80</v>
      </c>
      <c r="BK183" s="231">
        <f>ROUND(I183*H183,2)</f>
        <v>0</v>
      </c>
      <c r="BL183" s="23" t="s">
        <v>151</v>
      </c>
      <c r="BM183" s="23" t="s">
        <v>276</v>
      </c>
    </row>
    <row r="184" s="1" customFormat="1">
      <c r="B184" s="45"/>
      <c r="C184" s="73"/>
      <c r="D184" s="232" t="s">
        <v>153</v>
      </c>
      <c r="E184" s="73"/>
      <c r="F184" s="233" t="s">
        <v>277</v>
      </c>
      <c r="G184" s="73"/>
      <c r="H184" s="73"/>
      <c r="I184" s="190"/>
      <c r="J184" s="73"/>
      <c r="K184" s="73"/>
      <c r="L184" s="71"/>
      <c r="M184" s="234"/>
      <c r="N184" s="46"/>
      <c r="O184" s="46"/>
      <c r="P184" s="46"/>
      <c r="Q184" s="46"/>
      <c r="R184" s="46"/>
      <c r="S184" s="46"/>
      <c r="T184" s="94"/>
      <c r="AT184" s="23" t="s">
        <v>153</v>
      </c>
      <c r="AU184" s="23" t="s">
        <v>82</v>
      </c>
    </row>
    <row r="185" s="12" customFormat="1">
      <c r="B185" s="245"/>
      <c r="C185" s="246"/>
      <c r="D185" s="232" t="s">
        <v>155</v>
      </c>
      <c r="E185" s="247" t="s">
        <v>21</v>
      </c>
      <c r="F185" s="248" t="s">
        <v>1089</v>
      </c>
      <c r="G185" s="246"/>
      <c r="H185" s="249">
        <v>148.33000000000001</v>
      </c>
      <c r="I185" s="250"/>
      <c r="J185" s="246"/>
      <c r="K185" s="246"/>
      <c r="L185" s="251"/>
      <c r="M185" s="252"/>
      <c r="N185" s="253"/>
      <c r="O185" s="253"/>
      <c r="P185" s="253"/>
      <c r="Q185" s="253"/>
      <c r="R185" s="253"/>
      <c r="S185" s="253"/>
      <c r="T185" s="254"/>
      <c r="AT185" s="255" t="s">
        <v>155</v>
      </c>
      <c r="AU185" s="255" t="s">
        <v>82</v>
      </c>
      <c r="AV185" s="12" t="s">
        <v>82</v>
      </c>
      <c r="AW185" s="12" t="s">
        <v>35</v>
      </c>
      <c r="AX185" s="12" t="s">
        <v>80</v>
      </c>
      <c r="AY185" s="255" t="s">
        <v>143</v>
      </c>
    </row>
    <row r="186" s="1" customFormat="1" ht="25.5" customHeight="1">
      <c r="B186" s="45"/>
      <c r="C186" s="220" t="s">
        <v>243</v>
      </c>
      <c r="D186" s="220" t="s">
        <v>146</v>
      </c>
      <c r="E186" s="221" t="s">
        <v>286</v>
      </c>
      <c r="F186" s="222" t="s">
        <v>287</v>
      </c>
      <c r="G186" s="223" t="s">
        <v>162</v>
      </c>
      <c r="H186" s="224">
        <v>20.276</v>
      </c>
      <c r="I186" s="225"/>
      <c r="J186" s="226">
        <f>ROUND(I186*H186,2)</f>
        <v>0</v>
      </c>
      <c r="K186" s="222" t="s">
        <v>150</v>
      </c>
      <c r="L186" s="71"/>
      <c r="M186" s="227" t="s">
        <v>21</v>
      </c>
      <c r="N186" s="228" t="s">
        <v>43</v>
      </c>
      <c r="O186" s="46"/>
      <c r="P186" s="229">
        <f>O186*H186</f>
        <v>0</v>
      </c>
      <c r="Q186" s="229">
        <v>0</v>
      </c>
      <c r="R186" s="229">
        <f>Q186*H186</f>
        <v>0</v>
      </c>
      <c r="S186" s="229">
        <v>0.26100000000000001</v>
      </c>
      <c r="T186" s="230">
        <f>S186*H186</f>
        <v>5.2920360000000004</v>
      </c>
      <c r="AR186" s="23" t="s">
        <v>151</v>
      </c>
      <c r="AT186" s="23" t="s">
        <v>146</v>
      </c>
      <c r="AU186" s="23" t="s">
        <v>82</v>
      </c>
      <c r="AY186" s="23" t="s">
        <v>143</v>
      </c>
      <c r="BE186" s="231">
        <f>IF(N186="základní",J186,0)</f>
        <v>0</v>
      </c>
      <c r="BF186" s="231">
        <f>IF(N186="snížená",J186,0)</f>
        <v>0</v>
      </c>
      <c r="BG186" s="231">
        <f>IF(N186="zákl. přenesená",J186,0)</f>
        <v>0</v>
      </c>
      <c r="BH186" s="231">
        <f>IF(N186="sníž. přenesená",J186,0)</f>
        <v>0</v>
      </c>
      <c r="BI186" s="231">
        <f>IF(N186="nulová",J186,0)</f>
        <v>0</v>
      </c>
      <c r="BJ186" s="23" t="s">
        <v>80</v>
      </c>
      <c r="BK186" s="231">
        <f>ROUND(I186*H186,2)</f>
        <v>0</v>
      </c>
      <c r="BL186" s="23" t="s">
        <v>151</v>
      </c>
      <c r="BM186" s="23" t="s">
        <v>288</v>
      </c>
    </row>
    <row r="187" s="11" customFormat="1">
      <c r="B187" s="235"/>
      <c r="C187" s="236"/>
      <c r="D187" s="232" t="s">
        <v>155</v>
      </c>
      <c r="E187" s="237" t="s">
        <v>21</v>
      </c>
      <c r="F187" s="238" t="s">
        <v>282</v>
      </c>
      <c r="G187" s="236"/>
      <c r="H187" s="237" t="s">
        <v>21</v>
      </c>
      <c r="I187" s="239"/>
      <c r="J187" s="236"/>
      <c r="K187" s="236"/>
      <c r="L187" s="240"/>
      <c r="M187" s="241"/>
      <c r="N187" s="242"/>
      <c r="O187" s="242"/>
      <c r="P187" s="242"/>
      <c r="Q187" s="242"/>
      <c r="R187" s="242"/>
      <c r="S187" s="242"/>
      <c r="T187" s="243"/>
      <c r="AT187" s="244" t="s">
        <v>155</v>
      </c>
      <c r="AU187" s="244" t="s">
        <v>82</v>
      </c>
      <c r="AV187" s="11" t="s">
        <v>80</v>
      </c>
      <c r="AW187" s="11" t="s">
        <v>35</v>
      </c>
      <c r="AX187" s="11" t="s">
        <v>72</v>
      </c>
      <c r="AY187" s="244" t="s">
        <v>143</v>
      </c>
    </row>
    <row r="188" s="12" customFormat="1">
      <c r="B188" s="245"/>
      <c r="C188" s="246"/>
      <c r="D188" s="232" t="s">
        <v>155</v>
      </c>
      <c r="E188" s="247" t="s">
        <v>21</v>
      </c>
      <c r="F188" s="248" t="s">
        <v>1090</v>
      </c>
      <c r="G188" s="246"/>
      <c r="H188" s="249">
        <v>16.350999999999999</v>
      </c>
      <c r="I188" s="250"/>
      <c r="J188" s="246"/>
      <c r="K188" s="246"/>
      <c r="L188" s="251"/>
      <c r="M188" s="252"/>
      <c r="N188" s="253"/>
      <c r="O188" s="253"/>
      <c r="P188" s="253"/>
      <c r="Q188" s="253"/>
      <c r="R188" s="253"/>
      <c r="S188" s="253"/>
      <c r="T188" s="254"/>
      <c r="AT188" s="255" t="s">
        <v>155</v>
      </c>
      <c r="AU188" s="255" t="s">
        <v>82</v>
      </c>
      <c r="AV188" s="12" t="s">
        <v>82</v>
      </c>
      <c r="AW188" s="12" t="s">
        <v>35</v>
      </c>
      <c r="AX188" s="12" t="s">
        <v>72</v>
      </c>
      <c r="AY188" s="255" t="s">
        <v>143</v>
      </c>
    </row>
    <row r="189" s="12" customFormat="1">
      <c r="B189" s="245"/>
      <c r="C189" s="246"/>
      <c r="D189" s="232" t="s">
        <v>155</v>
      </c>
      <c r="E189" s="247" t="s">
        <v>21</v>
      </c>
      <c r="F189" s="248" t="s">
        <v>1091</v>
      </c>
      <c r="G189" s="246"/>
      <c r="H189" s="249">
        <v>1.05</v>
      </c>
      <c r="I189" s="250"/>
      <c r="J189" s="246"/>
      <c r="K189" s="246"/>
      <c r="L189" s="251"/>
      <c r="M189" s="252"/>
      <c r="N189" s="253"/>
      <c r="O189" s="253"/>
      <c r="P189" s="253"/>
      <c r="Q189" s="253"/>
      <c r="R189" s="253"/>
      <c r="S189" s="253"/>
      <c r="T189" s="254"/>
      <c r="AT189" s="255" t="s">
        <v>155</v>
      </c>
      <c r="AU189" s="255" t="s">
        <v>82</v>
      </c>
      <c r="AV189" s="12" t="s">
        <v>82</v>
      </c>
      <c r="AW189" s="12" t="s">
        <v>35</v>
      </c>
      <c r="AX189" s="12" t="s">
        <v>72</v>
      </c>
      <c r="AY189" s="255" t="s">
        <v>143</v>
      </c>
    </row>
    <row r="190" s="12" customFormat="1">
      <c r="B190" s="245"/>
      <c r="C190" s="246"/>
      <c r="D190" s="232" t="s">
        <v>155</v>
      </c>
      <c r="E190" s="247" t="s">
        <v>21</v>
      </c>
      <c r="F190" s="248" t="s">
        <v>1092</v>
      </c>
      <c r="G190" s="246"/>
      <c r="H190" s="249">
        <v>2.0750000000000002</v>
      </c>
      <c r="I190" s="250"/>
      <c r="J190" s="246"/>
      <c r="K190" s="246"/>
      <c r="L190" s="251"/>
      <c r="M190" s="252"/>
      <c r="N190" s="253"/>
      <c r="O190" s="253"/>
      <c r="P190" s="253"/>
      <c r="Q190" s="253"/>
      <c r="R190" s="253"/>
      <c r="S190" s="253"/>
      <c r="T190" s="254"/>
      <c r="AT190" s="255" t="s">
        <v>155</v>
      </c>
      <c r="AU190" s="255" t="s">
        <v>82</v>
      </c>
      <c r="AV190" s="12" t="s">
        <v>82</v>
      </c>
      <c r="AW190" s="12" t="s">
        <v>35</v>
      </c>
      <c r="AX190" s="12" t="s">
        <v>72</v>
      </c>
      <c r="AY190" s="255" t="s">
        <v>143</v>
      </c>
    </row>
    <row r="191" s="12" customFormat="1">
      <c r="B191" s="245"/>
      <c r="C191" s="246"/>
      <c r="D191" s="232" t="s">
        <v>155</v>
      </c>
      <c r="E191" s="247" t="s">
        <v>21</v>
      </c>
      <c r="F191" s="248" t="s">
        <v>1093</v>
      </c>
      <c r="G191" s="246"/>
      <c r="H191" s="249">
        <v>0.40000000000000002</v>
      </c>
      <c r="I191" s="250"/>
      <c r="J191" s="246"/>
      <c r="K191" s="246"/>
      <c r="L191" s="251"/>
      <c r="M191" s="252"/>
      <c r="N191" s="253"/>
      <c r="O191" s="253"/>
      <c r="P191" s="253"/>
      <c r="Q191" s="253"/>
      <c r="R191" s="253"/>
      <c r="S191" s="253"/>
      <c r="T191" s="254"/>
      <c r="AT191" s="255" t="s">
        <v>155</v>
      </c>
      <c r="AU191" s="255" t="s">
        <v>82</v>
      </c>
      <c r="AV191" s="12" t="s">
        <v>82</v>
      </c>
      <c r="AW191" s="12" t="s">
        <v>35</v>
      </c>
      <c r="AX191" s="12" t="s">
        <v>72</v>
      </c>
      <c r="AY191" s="255" t="s">
        <v>143</v>
      </c>
    </row>
    <row r="192" s="12" customFormat="1">
      <c r="B192" s="245"/>
      <c r="C192" s="246"/>
      <c r="D192" s="232" t="s">
        <v>155</v>
      </c>
      <c r="E192" s="247" t="s">
        <v>21</v>
      </c>
      <c r="F192" s="248" t="s">
        <v>1094</v>
      </c>
      <c r="G192" s="246"/>
      <c r="H192" s="249">
        <v>0.40000000000000002</v>
      </c>
      <c r="I192" s="250"/>
      <c r="J192" s="246"/>
      <c r="K192" s="246"/>
      <c r="L192" s="251"/>
      <c r="M192" s="252"/>
      <c r="N192" s="253"/>
      <c r="O192" s="253"/>
      <c r="P192" s="253"/>
      <c r="Q192" s="253"/>
      <c r="R192" s="253"/>
      <c r="S192" s="253"/>
      <c r="T192" s="254"/>
      <c r="AT192" s="255" t="s">
        <v>155</v>
      </c>
      <c r="AU192" s="255" t="s">
        <v>82</v>
      </c>
      <c r="AV192" s="12" t="s">
        <v>82</v>
      </c>
      <c r="AW192" s="12" t="s">
        <v>35</v>
      </c>
      <c r="AX192" s="12" t="s">
        <v>72</v>
      </c>
      <c r="AY192" s="255" t="s">
        <v>143</v>
      </c>
    </row>
    <row r="193" s="13" customFormat="1">
      <c r="B193" s="256"/>
      <c r="C193" s="257"/>
      <c r="D193" s="232" t="s">
        <v>155</v>
      </c>
      <c r="E193" s="258" t="s">
        <v>21</v>
      </c>
      <c r="F193" s="259" t="s">
        <v>167</v>
      </c>
      <c r="G193" s="257"/>
      <c r="H193" s="260">
        <v>20.276</v>
      </c>
      <c r="I193" s="261"/>
      <c r="J193" s="257"/>
      <c r="K193" s="257"/>
      <c r="L193" s="262"/>
      <c r="M193" s="263"/>
      <c r="N193" s="264"/>
      <c r="O193" s="264"/>
      <c r="P193" s="264"/>
      <c r="Q193" s="264"/>
      <c r="R193" s="264"/>
      <c r="S193" s="264"/>
      <c r="T193" s="265"/>
      <c r="AT193" s="266" t="s">
        <v>155</v>
      </c>
      <c r="AU193" s="266" t="s">
        <v>82</v>
      </c>
      <c r="AV193" s="13" t="s">
        <v>151</v>
      </c>
      <c r="AW193" s="13" t="s">
        <v>35</v>
      </c>
      <c r="AX193" s="13" t="s">
        <v>80</v>
      </c>
      <c r="AY193" s="266" t="s">
        <v>143</v>
      </c>
    </row>
    <row r="194" s="1" customFormat="1" ht="25.5" customHeight="1">
      <c r="B194" s="45"/>
      <c r="C194" s="220" t="s">
        <v>248</v>
      </c>
      <c r="D194" s="220" t="s">
        <v>146</v>
      </c>
      <c r="E194" s="221" t="s">
        <v>1095</v>
      </c>
      <c r="F194" s="222" t="s">
        <v>1096</v>
      </c>
      <c r="G194" s="223" t="s">
        <v>296</v>
      </c>
      <c r="H194" s="224">
        <v>1.238</v>
      </c>
      <c r="I194" s="225"/>
      <c r="J194" s="226">
        <f>ROUND(I194*H194,2)</f>
        <v>0</v>
      </c>
      <c r="K194" s="222" t="s">
        <v>150</v>
      </c>
      <c r="L194" s="71"/>
      <c r="M194" s="227" t="s">
        <v>21</v>
      </c>
      <c r="N194" s="228" t="s">
        <v>43</v>
      </c>
      <c r="O194" s="46"/>
      <c r="P194" s="229">
        <f>O194*H194</f>
        <v>0</v>
      </c>
      <c r="Q194" s="229">
        <v>0</v>
      </c>
      <c r="R194" s="229">
        <f>Q194*H194</f>
        <v>0</v>
      </c>
      <c r="S194" s="229">
        <v>2.1000000000000001</v>
      </c>
      <c r="T194" s="230">
        <f>S194*H194</f>
        <v>2.5998000000000001</v>
      </c>
      <c r="AR194" s="23" t="s">
        <v>151</v>
      </c>
      <c r="AT194" s="23" t="s">
        <v>146</v>
      </c>
      <c r="AU194" s="23" t="s">
        <v>82</v>
      </c>
      <c r="AY194" s="23" t="s">
        <v>143</v>
      </c>
      <c r="BE194" s="231">
        <f>IF(N194="základní",J194,0)</f>
        <v>0</v>
      </c>
      <c r="BF194" s="231">
        <f>IF(N194="snížená",J194,0)</f>
        <v>0</v>
      </c>
      <c r="BG194" s="231">
        <f>IF(N194="zákl. přenesená",J194,0)</f>
        <v>0</v>
      </c>
      <c r="BH194" s="231">
        <f>IF(N194="sníž. přenesená",J194,0)</f>
        <v>0</v>
      </c>
      <c r="BI194" s="231">
        <f>IF(N194="nulová",J194,0)</f>
        <v>0</v>
      </c>
      <c r="BJ194" s="23" t="s">
        <v>80</v>
      </c>
      <c r="BK194" s="231">
        <f>ROUND(I194*H194,2)</f>
        <v>0</v>
      </c>
      <c r="BL194" s="23" t="s">
        <v>151</v>
      </c>
      <c r="BM194" s="23" t="s">
        <v>1097</v>
      </c>
    </row>
    <row r="195" s="1" customFormat="1">
      <c r="B195" s="45"/>
      <c r="C195" s="73"/>
      <c r="D195" s="232" t="s">
        <v>153</v>
      </c>
      <c r="E195" s="73"/>
      <c r="F195" s="233" t="s">
        <v>1098</v>
      </c>
      <c r="G195" s="73"/>
      <c r="H195" s="73"/>
      <c r="I195" s="190"/>
      <c r="J195" s="73"/>
      <c r="K195" s="73"/>
      <c r="L195" s="71"/>
      <c r="M195" s="234"/>
      <c r="N195" s="46"/>
      <c r="O195" s="46"/>
      <c r="P195" s="46"/>
      <c r="Q195" s="46"/>
      <c r="R195" s="46"/>
      <c r="S195" s="46"/>
      <c r="T195" s="94"/>
      <c r="AT195" s="23" t="s">
        <v>153</v>
      </c>
      <c r="AU195" s="23" t="s">
        <v>82</v>
      </c>
    </row>
    <row r="196" s="11" customFormat="1">
      <c r="B196" s="235"/>
      <c r="C196" s="236"/>
      <c r="D196" s="232" t="s">
        <v>155</v>
      </c>
      <c r="E196" s="237" t="s">
        <v>21</v>
      </c>
      <c r="F196" s="238" t="s">
        <v>282</v>
      </c>
      <c r="G196" s="236"/>
      <c r="H196" s="237" t="s">
        <v>21</v>
      </c>
      <c r="I196" s="239"/>
      <c r="J196" s="236"/>
      <c r="K196" s="236"/>
      <c r="L196" s="240"/>
      <c r="M196" s="241"/>
      <c r="N196" s="242"/>
      <c r="O196" s="242"/>
      <c r="P196" s="242"/>
      <c r="Q196" s="242"/>
      <c r="R196" s="242"/>
      <c r="S196" s="242"/>
      <c r="T196" s="243"/>
      <c r="AT196" s="244" t="s">
        <v>155</v>
      </c>
      <c r="AU196" s="244" t="s">
        <v>82</v>
      </c>
      <c r="AV196" s="11" t="s">
        <v>80</v>
      </c>
      <c r="AW196" s="11" t="s">
        <v>35</v>
      </c>
      <c r="AX196" s="11" t="s">
        <v>72</v>
      </c>
      <c r="AY196" s="244" t="s">
        <v>143</v>
      </c>
    </row>
    <row r="197" s="11" customFormat="1">
      <c r="B197" s="235"/>
      <c r="C197" s="236"/>
      <c r="D197" s="232" t="s">
        <v>155</v>
      </c>
      <c r="E197" s="237" t="s">
        <v>21</v>
      </c>
      <c r="F197" s="238" t="s">
        <v>1099</v>
      </c>
      <c r="G197" s="236"/>
      <c r="H197" s="237" t="s">
        <v>21</v>
      </c>
      <c r="I197" s="239"/>
      <c r="J197" s="236"/>
      <c r="K197" s="236"/>
      <c r="L197" s="240"/>
      <c r="M197" s="241"/>
      <c r="N197" s="242"/>
      <c r="O197" s="242"/>
      <c r="P197" s="242"/>
      <c r="Q197" s="242"/>
      <c r="R197" s="242"/>
      <c r="S197" s="242"/>
      <c r="T197" s="243"/>
      <c r="AT197" s="244" t="s">
        <v>155</v>
      </c>
      <c r="AU197" s="244" t="s">
        <v>82</v>
      </c>
      <c r="AV197" s="11" t="s">
        <v>80</v>
      </c>
      <c r="AW197" s="11" t="s">
        <v>35</v>
      </c>
      <c r="AX197" s="11" t="s">
        <v>72</v>
      </c>
      <c r="AY197" s="244" t="s">
        <v>143</v>
      </c>
    </row>
    <row r="198" s="12" customFormat="1">
      <c r="B198" s="245"/>
      <c r="C198" s="246"/>
      <c r="D198" s="232" t="s">
        <v>155</v>
      </c>
      <c r="E198" s="247" t="s">
        <v>21</v>
      </c>
      <c r="F198" s="248" t="s">
        <v>1100</v>
      </c>
      <c r="G198" s="246"/>
      <c r="H198" s="249">
        <v>1.238</v>
      </c>
      <c r="I198" s="250"/>
      <c r="J198" s="246"/>
      <c r="K198" s="246"/>
      <c r="L198" s="251"/>
      <c r="M198" s="252"/>
      <c r="N198" s="253"/>
      <c r="O198" s="253"/>
      <c r="P198" s="253"/>
      <c r="Q198" s="253"/>
      <c r="R198" s="253"/>
      <c r="S198" s="253"/>
      <c r="T198" s="254"/>
      <c r="AT198" s="255" t="s">
        <v>155</v>
      </c>
      <c r="AU198" s="255" t="s">
        <v>82</v>
      </c>
      <c r="AV198" s="12" t="s">
        <v>82</v>
      </c>
      <c r="AW198" s="12" t="s">
        <v>35</v>
      </c>
      <c r="AX198" s="12" t="s">
        <v>80</v>
      </c>
      <c r="AY198" s="255" t="s">
        <v>143</v>
      </c>
    </row>
    <row r="199" s="1" customFormat="1" ht="25.5" customHeight="1">
      <c r="B199" s="45"/>
      <c r="C199" s="220" t="s">
        <v>252</v>
      </c>
      <c r="D199" s="220" t="s">
        <v>146</v>
      </c>
      <c r="E199" s="221" t="s">
        <v>1101</v>
      </c>
      <c r="F199" s="222" t="s">
        <v>1102</v>
      </c>
      <c r="G199" s="223" t="s">
        <v>162</v>
      </c>
      <c r="H199" s="224">
        <v>6.96</v>
      </c>
      <c r="I199" s="225"/>
      <c r="J199" s="226">
        <f>ROUND(I199*H199,2)</f>
        <v>0</v>
      </c>
      <c r="K199" s="222" t="s">
        <v>150</v>
      </c>
      <c r="L199" s="71"/>
      <c r="M199" s="227" t="s">
        <v>21</v>
      </c>
      <c r="N199" s="228" t="s">
        <v>43</v>
      </c>
      <c r="O199" s="46"/>
      <c r="P199" s="229">
        <f>O199*H199</f>
        <v>0</v>
      </c>
      <c r="Q199" s="229">
        <v>0</v>
      </c>
      <c r="R199" s="229">
        <f>Q199*H199</f>
        <v>0</v>
      </c>
      <c r="S199" s="229">
        <v>0.089999999999999997</v>
      </c>
      <c r="T199" s="230">
        <f>S199*H199</f>
        <v>0.62639999999999996</v>
      </c>
      <c r="AR199" s="23" t="s">
        <v>151</v>
      </c>
      <c r="AT199" s="23" t="s">
        <v>146</v>
      </c>
      <c r="AU199" s="23" t="s">
        <v>82</v>
      </c>
      <c r="AY199" s="23" t="s">
        <v>143</v>
      </c>
      <c r="BE199" s="231">
        <f>IF(N199="základní",J199,0)</f>
        <v>0</v>
      </c>
      <c r="BF199" s="231">
        <f>IF(N199="snížená",J199,0)</f>
        <v>0</v>
      </c>
      <c r="BG199" s="231">
        <f>IF(N199="zákl. přenesená",J199,0)</f>
        <v>0</v>
      </c>
      <c r="BH199" s="231">
        <f>IF(N199="sníž. přenesená",J199,0)</f>
        <v>0</v>
      </c>
      <c r="BI199" s="231">
        <f>IF(N199="nulová",J199,0)</f>
        <v>0</v>
      </c>
      <c r="BJ199" s="23" t="s">
        <v>80</v>
      </c>
      <c r="BK199" s="231">
        <f>ROUND(I199*H199,2)</f>
        <v>0</v>
      </c>
      <c r="BL199" s="23" t="s">
        <v>151</v>
      </c>
      <c r="BM199" s="23" t="s">
        <v>1103</v>
      </c>
    </row>
    <row r="200" s="11" customFormat="1">
      <c r="B200" s="235"/>
      <c r="C200" s="236"/>
      <c r="D200" s="232" t="s">
        <v>155</v>
      </c>
      <c r="E200" s="237" t="s">
        <v>21</v>
      </c>
      <c r="F200" s="238" t="s">
        <v>216</v>
      </c>
      <c r="G200" s="236"/>
      <c r="H200" s="237" t="s">
        <v>21</v>
      </c>
      <c r="I200" s="239"/>
      <c r="J200" s="236"/>
      <c r="K200" s="236"/>
      <c r="L200" s="240"/>
      <c r="M200" s="241"/>
      <c r="N200" s="242"/>
      <c r="O200" s="242"/>
      <c r="P200" s="242"/>
      <c r="Q200" s="242"/>
      <c r="R200" s="242"/>
      <c r="S200" s="242"/>
      <c r="T200" s="243"/>
      <c r="AT200" s="244" t="s">
        <v>155</v>
      </c>
      <c r="AU200" s="244" t="s">
        <v>82</v>
      </c>
      <c r="AV200" s="11" t="s">
        <v>80</v>
      </c>
      <c r="AW200" s="11" t="s">
        <v>35</v>
      </c>
      <c r="AX200" s="11" t="s">
        <v>72</v>
      </c>
      <c r="AY200" s="244" t="s">
        <v>143</v>
      </c>
    </row>
    <row r="201" s="12" customFormat="1">
      <c r="B201" s="245"/>
      <c r="C201" s="246"/>
      <c r="D201" s="232" t="s">
        <v>155</v>
      </c>
      <c r="E201" s="247" t="s">
        <v>21</v>
      </c>
      <c r="F201" s="248" t="s">
        <v>1104</v>
      </c>
      <c r="G201" s="246"/>
      <c r="H201" s="249">
        <v>6.96</v>
      </c>
      <c r="I201" s="250"/>
      <c r="J201" s="246"/>
      <c r="K201" s="246"/>
      <c r="L201" s="251"/>
      <c r="M201" s="252"/>
      <c r="N201" s="253"/>
      <c r="O201" s="253"/>
      <c r="P201" s="253"/>
      <c r="Q201" s="253"/>
      <c r="R201" s="253"/>
      <c r="S201" s="253"/>
      <c r="T201" s="254"/>
      <c r="AT201" s="255" t="s">
        <v>155</v>
      </c>
      <c r="AU201" s="255" t="s">
        <v>82</v>
      </c>
      <c r="AV201" s="12" t="s">
        <v>82</v>
      </c>
      <c r="AW201" s="12" t="s">
        <v>35</v>
      </c>
      <c r="AX201" s="12" t="s">
        <v>80</v>
      </c>
      <c r="AY201" s="255" t="s">
        <v>143</v>
      </c>
    </row>
    <row r="202" s="1" customFormat="1" ht="16.5" customHeight="1">
      <c r="B202" s="45"/>
      <c r="C202" s="220" t="s">
        <v>256</v>
      </c>
      <c r="D202" s="220" t="s">
        <v>146</v>
      </c>
      <c r="E202" s="221" t="s">
        <v>304</v>
      </c>
      <c r="F202" s="222" t="s">
        <v>305</v>
      </c>
      <c r="G202" s="223" t="s">
        <v>162</v>
      </c>
      <c r="H202" s="224">
        <v>96.719999999999999</v>
      </c>
      <c r="I202" s="225"/>
      <c r="J202" s="226">
        <f>ROUND(I202*H202,2)</f>
        <v>0</v>
      </c>
      <c r="K202" s="222" t="s">
        <v>150</v>
      </c>
      <c r="L202" s="71"/>
      <c r="M202" s="227" t="s">
        <v>21</v>
      </c>
      <c r="N202" s="228" t="s">
        <v>43</v>
      </c>
      <c r="O202" s="46"/>
      <c r="P202" s="229">
        <f>O202*H202</f>
        <v>0</v>
      </c>
      <c r="Q202" s="229">
        <v>0</v>
      </c>
      <c r="R202" s="229">
        <f>Q202*H202</f>
        <v>0</v>
      </c>
      <c r="S202" s="229">
        <v>0</v>
      </c>
      <c r="T202" s="230">
        <f>S202*H202</f>
        <v>0</v>
      </c>
      <c r="AR202" s="23" t="s">
        <v>151</v>
      </c>
      <c r="AT202" s="23" t="s">
        <v>146</v>
      </c>
      <c r="AU202" s="23" t="s">
        <v>82</v>
      </c>
      <c r="AY202" s="23" t="s">
        <v>143</v>
      </c>
      <c r="BE202" s="231">
        <f>IF(N202="základní",J202,0)</f>
        <v>0</v>
      </c>
      <c r="BF202" s="231">
        <f>IF(N202="snížená",J202,0)</f>
        <v>0</v>
      </c>
      <c r="BG202" s="231">
        <f>IF(N202="zákl. přenesená",J202,0)</f>
        <v>0</v>
      </c>
      <c r="BH202" s="231">
        <f>IF(N202="sníž. přenesená",J202,0)</f>
        <v>0</v>
      </c>
      <c r="BI202" s="231">
        <f>IF(N202="nulová",J202,0)</f>
        <v>0</v>
      </c>
      <c r="BJ202" s="23" t="s">
        <v>80</v>
      </c>
      <c r="BK202" s="231">
        <f>ROUND(I202*H202,2)</f>
        <v>0</v>
      </c>
      <c r="BL202" s="23" t="s">
        <v>151</v>
      </c>
      <c r="BM202" s="23" t="s">
        <v>306</v>
      </c>
    </row>
    <row r="203" s="1" customFormat="1">
      <c r="B203" s="45"/>
      <c r="C203" s="73"/>
      <c r="D203" s="232" t="s">
        <v>153</v>
      </c>
      <c r="E203" s="73"/>
      <c r="F203" s="233" t="s">
        <v>307</v>
      </c>
      <c r="G203" s="73"/>
      <c r="H203" s="73"/>
      <c r="I203" s="190"/>
      <c r="J203" s="73"/>
      <c r="K203" s="73"/>
      <c r="L203" s="71"/>
      <c r="M203" s="234"/>
      <c r="N203" s="46"/>
      <c r="O203" s="46"/>
      <c r="P203" s="46"/>
      <c r="Q203" s="46"/>
      <c r="R203" s="46"/>
      <c r="S203" s="46"/>
      <c r="T203" s="94"/>
      <c r="AT203" s="23" t="s">
        <v>153</v>
      </c>
      <c r="AU203" s="23" t="s">
        <v>82</v>
      </c>
    </row>
    <row r="204" s="11" customFormat="1">
      <c r="B204" s="235"/>
      <c r="C204" s="236"/>
      <c r="D204" s="232" t="s">
        <v>155</v>
      </c>
      <c r="E204" s="237" t="s">
        <v>21</v>
      </c>
      <c r="F204" s="238" t="s">
        <v>216</v>
      </c>
      <c r="G204" s="236"/>
      <c r="H204" s="237" t="s">
        <v>21</v>
      </c>
      <c r="I204" s="239"/>
      <c r="J204" s="236"/>
      <c r="K204" s="236"/>
      <c r="L204" s="240"/>
      <c r="M204" s="241"/>
      <c r="N204" s="242"/>
      <c r="O204" s="242"/>
      <c r="P204" s="242"/>
      <c r="Q204" s="242"/>
      <c r="R204" s="242"/>
      <c r="S204" s="242"/>
      <c r="T204" s="243"/>
      <c r="AT204" s="244" t="s">
        <v>155</v>
      </c>
      <c r="AU204" s="244" t="s">
        <v>82</v>
      </c>
      <c r="AV204" s="11" t="s">
        <v>80</v>
      </c>
      <c r="AW204" s="11" t="s">
        <v>35</v>
      </c>
      <c r="AX204" s="11" t="s">
        <v>72</v>
      </c>
      <c r="AY204" s="244" t="s">
        <v>143</v>
      </c>
    </row>
    <row r="205" s="12" customFormat="1">
      <c r="B205" s="245"/>
      <c r="C205" s="246"/>
      <c r="D205" s="232" t="s">
        <v>155</v>
      </c>
      <c r="E205" s="247" t="s">
        <v>21</v>
      </c>
      <c r="F205" s="248" t="s">
        <v>1105</v>
      </c>
      <c r="G205" s="246"/>
      <c r="H205" s="249">
        <v>96.719999999999999</v>
      </c>
      <c r="I205" s="250"/>
      <c r="J205" s="246"/>
      <c r="K205" s="246"/>
      <c r="L205" s="251"/>
      <c r="M205" s="252"/>
      <c r="N205" s="253"/>
      <c r="O205" s="253"/>
      <c r="P205" s="253"/>
      <c r="Q205" s="253"/>
      <c r="R205" s="253"/>
      <c r="S205" s="253"/>
      <c r="T205" s="254"/>
      <c r="AT205" s="255" t="s">
        <v>155</v>
      </c>
      <c r="AU205" s="255" t="s">
        <v>82</v>
      </c>
      <c r="AV205" s="12" t="s">
        <v>82</v>
      </c>
      <c r="AW205" s="12" t="s">
        <v>35</v>
      </c>
      <c r="AX205" s="12" t="s">
        <v>80</v>
      </c>
      <c r="AY205" s="255" t="s">
        <v>143</v>
      </c>
    </row>
    <row r="206" s="1" customFormat="1" ht="25.5" customHeight="1">
      <c r="B206" s="45"/>
      <c r="C206" s="220" t="s">
        <v>9</v>
      </c>
      <c r="D206" s="220" t="s">
        <v>146</v>
      </c>
      <c r="E206" s="221" t="s">
        <v>310</v>
      </c>
      <c r="F206" s="222" t="s">
        <v>311</v>
      </c>
      <c r="G206" s="223" t="s">
        <v>162</v>
      </c>
      <c r="H206" s="224">
        <v>1160.6400000000001</v>
      </c>
      <c r="I206" s="225"/>
      <c r="J206" s="226">
        <f>ROUND(I206*H206,2)</f>
        <v>0</v>
      </c>
      <c r="K206" s="222" t="s">
        <v>150</v>
      </c>
      <c r="L206" s="71"/>
      <c r="M206" s="227" t="s">
        <v>21</v>
      </c>
      <c r="N206" s="228" t="s">
        <v>43</v>
      </c>
      <c r="O206" s="46"/>
      <c r="P206" s="229">
        <f>O206*H206</f>
        <v>0</v>
      </c>
      <c r="Q206" s="229">
        <v>0</v>
      </c>
      <c r="R206" s="229">
        <f>Q206*H206</f>
        <v>0</v>
      </c>
      <c r="S206" s="229">
        <v>0</v>
      </c>
      <c r="T206" s="230">
        <f>S206*H206</f>
        <v>0</v>
      </c>
      <c r="AR206" s="23" t="s">
        <v>151</v>
      </c>
      <c r="AT206" s="23" t="s">
        <v>146</v>
      </c>
      <c r="AU206" s="23" t="s">
        <v>82</v>
      </c>
      <c r="AY206" s="23" t="s">
        <v>143</v>
      </c>
      <c r="BE206" s="231">
        <f>IF(N206="základní",J206,0)</f>
        <v>0</v>
      </c>
      <c r="BF206" s="231">
        <f>IF(N206="snížená",J206,0)</f>
        <v>0</v>
      </c>
      <c r="BG206" s="231">
        <f>IF(N206="zákl. přenesená",J206,0)</f>
        <v>0</v>
      </c>
      <c r="BH206" s="231">
        <f>IF(N206="sníž. přenesená",J206,0)</f>
        <v>0</v>
      </c>
      <c r="BI206" s="231">
        <f>IF(N206="nulová",J206,0)</f>
        <v>0</v>
      </c>
      <c r="BJ206" s="23" t="s">
        <v>80</v>
      </c>
      <c r="BK206" s="231">
        <f>ROUND(I206*H206,2)</f>
        <v>0</v>
      </c>
      <c r="BL206" s="23" t="s">
        <v>151</v>
      </c>
      <c r="BM206" s="23" t="s">
        <v>312</v>
      </c>
    </row>
    <row r="207" s="1" customFormat="1">
      <c r="B207" s="45"/>
      <c r="C207" s="73"/>
      <c r="D207" s="232" t="s">
        <v>153</v>
      </c>
      <c r="E207" s="73"/>
      <c r="F207" s="233" t="s">
        <v>307</v>
      </c>
      <c r="G207" s="73"/>
      <c r="H207" s="73"/>
      <c r="I207" s="190"/>
      <c r="J207" s="73"/>
      <c r="K207" s="73"/>
      <c r="L207" s="71"/>
      <c r="M207" s="234"/>
      <c r="N207" s="46"/>
      <c r="O207" s="46"/>
      <c r="P207" s="46"/>
      <c r="Q207" s="46"/>
      <c r="R207" s="46"/>
      <c r="S207" s="46"/>
      <c r="T207" s="94"/>
      <c r="AT207" s="23" t="s">
        <v>153</v>
      </c>
      <c r="AU207" s="23" t="s">
        <v>82</v>
      </c>
    </row>
    <row r="208" s="11" customFormat="1">
      <c r="B208" s="235"/>
      <c r="C208" s="236"/>
      <c r="D208" s="232" t="s">
        <v>155</v>
      </c>
      <c r="E208" s="237" t="s">
        <v>21</v>
      </c>
      <c r="F208" s="238" t="s">
        <v>216</v>
      </c>
      <c r="G208" s="236"/>
      <c r="H208" s="237" t="s">
        <v>21</v>
      </c>
      <c r="I208" s="239"/>
      <c r="J208" s="236"/>
      <c r="K208" s="236"/>
      <c r="L208" s="240"/>
      <c r="M208" s="241"/>
      <c r="N208" s="242"/>
      <c r="O208" s="242"/>
      <c r="P208" s="242"/>
      <c r="Q208" s="242"/>
      <c r="R208" s="242"/>
      <c r="S208" s="242"/>
      <c r="T208" s="243"/>
      <c r="AT208" s="244" t="s">
        <v>155</v>
      </c>
      <c r="AU208" s="244" t="s">
        <v>82</v>
      </c>
      <c r="AV208" s="11" t="s">
        <v>80</v>
      </c>
      <c r="AW208" s="11" t="s">
        <v>35</v>
      </c>
      <c r="AX208" s="11" t="s">
        <v>72</v>
      </c>
      <c r="AY208" s="244" t="s">
        <v>143</v>
      </c>
    </row>
    <row r="209" s="12" customFormat="1">
      <c r="B209" s="245"/>
      <c r="C209" s="246"/>
      <c r="D209" s="232" t="s">
        <v>155</v>
      </c>
      <c r="E209" s="247" t="s">
        <v>21</v>
      </c>
      <c r="F209" s="248" t="s">
        <v>1105</v>
      </c>
      <c r="G209" s="246"/>
      <c r="H209" s="249">
        <v>96.719999999999999</v>
      </c>
      <c r="I209" s="250"/>
      <c r="J209" s="246"/>
      <c r="K209" s="246"/>
      <c r="L209" s="251"/>
      <c r="M209" s="252"/>
      <c r="N209" s="253"/>
      <c r="O209" s="253"/>
      <c r="P209" s="253"/>
      <c r="Q209" s="253"/>
      <c r="R209" s="253"/>
      <c r="S209" s="253"/>
      <c r="T209" s="254"/>
      <c r="AT209" s="255" t="s">
        <v>155</v>
      </c>
      <c r="AU209" s="255" t="s">
        <v>82</v>
      </c>
      <c r="AV209" s="12" t="s">
        <v>82</v>
      </c>
      <c r="AW209" s="12" t="s">
        <v>35</v>
      </c>
      <c r="AX209" s="12" t="s">
        <v>80</v>
      </c>
      <c r="AY209" s="255" t="s">
        <v>143</v>
      </c>
    </row>
    <row r="210" s="12" customFormat="1">
      <c r="B210" s="245"/>
      <c r="C210" s="246"/>
      <c r="D210" s="232" t="s">
        <v>155</v>
      </c>
      <c r="E210" s="246"/>
      <c r="F210" s="248" t="s">
        <v>1106</v>
      </c>
      <c r="G210" s="246"/>
      <c r="H210" s="249">
        <v>1160.6400000000001</v>
      </c>
      <c r="I210" s="250"/>
      <c r="J210" s="246"/>
      <c r="K210" s="246"/>
      <c r="L210" s="251"/>
      <c r="M210" s="252"/>
      <c r="N210" s="253"/>
      <c r="O210" s="253"/>
      <c r="P210" s="253"/>
      <c r="Q210" s="253"/>
      <c r="R210" s="253"/>
      <c r="S210" s="253"/>
      <c r="T210" s="254"/>
      <c r="AT210" s="255" t="s">
        <v>155</v>
      </c>
      <c r="AU210" s="255" t="s">
        <v>82</v>
      </c>
      <c r="AV210" s="12" t="s">
        <v>82</v>
      </c>
      <c r="AW210" s="12" t="s">
        <v>6</v>
      </c>
      <c r="AX210" s="12" t="s">
        <v>80</v>
      </c>
      <c r="AY210" s="255" t="s">
        <v>143</v>
      </c>
    </row>
    <row r="211" s="1" customFormat="1" ht="38.25" customHeight="1">
      <c r="B211" s="45"/>
      <c r="C211" s="220" t="s">
        <v>267</v>
      </c>
      <c r="D211" s="220" t="s">
        <v>146</v>
      </c>
      <c r="E211" s="221" t="s">
        <v>315</v>
      </c>
      <c r="F211" s="222" t="s">
        <v>316</v>
      </c>
      <c r="G211" s="223" t="s">
        <v>162</v>
      </c>
      <c r="H211" s="224">
        <v>38.109999999999999</v>
      </c>
      <c r="I211" s="225"/>
      <c r="J211" s="226">
        <f>ROUND(I211*H211,2)</f>
        <v>0</v>
      </c>
      <c r="K211" s="222" t="s">
        <v>150</v>
      </c>
      <c r="L211" s="71"/>
      <c r="M211" s="227" t="s">
        <v>21</v>
      </c>
      <c r="N211" s="228" t="s">
        <v>43</v>
      </c>
      <c r="O211" s="46"/>
      <c r="P211" s="229">
        <f>O211*H211</f>
        <v>0</v>
      </c>
      <c r="Q211" s="229">
        <v>0</v>
      </c>
      <c r="R211" s="229">
        <f>Q211*H211</f>
        <v>0</v>
      </c>
      <c r="S211" s="229">
        <v>0.014</v>
      </c>
      <c r="T211" s="230">
        <f>S211*H211</f>
        <v>0.53354000000000001</v>
      </c>
      <c r="AR211" s="23" t="s">
        <v>151</v>
      </c>
      <c r="AT211" s="23" t="s">
        <v>146</v>
      </c>
      <c r="AU211" s="23" t="s">
        <v>82</v>
      </c>
      <c r="AY211" s="23" t="s">
        <v>143</v>
      </c>
      <c r="BE211" s="231">
        <f>IF(N211="základní",J211,0)</f>
        <v>0</v>
      </c>
      <c r="BF211" s="231">
        <f>IF(N211="snížená",J211,0)</f>
        <v>0</v>
      </c>
      <c r="BG211" s="231">
        <f>IF(N211="zákl. přenesená",J211,0)</f>
        <v>0</v>
      </c>
      <c r="BH211" s="231">
        <f>IF(N211="sníž. přenesená",J211,0)</f>
        <v>0</v>
      </c>
      <c r="BI211" s="231">
        <f>IF(N211="nulová",J211,0)</f>
        <v>0</v>
      </c>
      <c r="BJ211" s="23" t="s">
        <v>80</v>
      </c>
      <c r="BK211" s="231">
        <f>ROUND(I211*H211,2)</f>
        <v>0</v>
      </c>
      <c r="BL211" s="23" t="s">
        <v>151</v>
      </c>
      <c r="BM211" s="23" t="s">
        <v>317</v>
      </c>
    </row>
    <row r="212" s="1" customFormat="1">
      <c r="B212" s="45"/>
      <c r="C212" s="73"/>
      <c r="D212" s="232" t="s">
        <v>153</v>
      </c>
      <c r="E212" s="73"/>
      <c r="F212" s="233" t="s">
        <v>318</v>
      </c>
      <c r="G212" s="73"/>
      <c r="H212" s="73"/>
      <c r="I212" s="190"/>
      <c r="J212" s="73"/>
      <c r="K212" s="73"/>
      <c r="L212" s="71"/>
      <c r="M212" s="234"/>
      <c r="N212" s="46"/>
      <c r="O212" s="46"/>
      <c r="P212" s="46"/>
      <c r="Q212" s="46"/>
      <c r="R212" s="46"/>
      <c r="S212" s="46"/>
      <c r="T212" s="94"/>
      <c r="AT212" s="23" t="s">
        <v>153</v>
      </c>
      <c r="AU212" s="23" t="s">
        <v>82</v>
      </c>
    </row>
    <row r="213" s="11" customFormat="1">
      <c r="B213" s="235"/>
      <c r="C213" s="236"/>
      <c r="D213" s="232" t="s">
        <v>155</v>
      </c>
      <c r="E213" s="237" t="s">
        <v>21</v>
      </c>
      <c r="F213" s="238" t="s">
        <v>319</v>
      </c>
      <c r="G213" s="236"/>
      <c r="H213" s="237" t="s">
        <v>21</v>
      </c>
      <c r="I213" s="239"/>
      <c r="J213" s="236"/>
      <c r="K213" s="236"/>
      <c r="L213" s="240"/>
      <c r="M213" s="241"/>
      <c r="N213" s="242"/>
      <c r="O213" s="242"/>
      <c r="P213" s="242"/>
      <c r="Q213" s="242"/>
      <c r="R213" s="242"/>
      <c r="S213" s="242"/>
      <c r="T213" s="243"/>
      <c r="AT213" s="244" t="s">
        <v>155</v>
      </c>
      <c r="AU213" s="244" t="s">
        <v>82</v>
      </c>
      <c r="AV213" s="11" t="s">
        <v>80</v>
      </c>
      <c r="AW213" s="11" t="s">
        <v>35</v>
      </c>
      <c r="AX213" s="11" t="s">
        <v>72</v>
      </c>
      <c r="AY213" s="244" t="s">
        <v>143</v>
      </c>
    </row>
    <row r="214" s="12" customFormat="1">
      <c r="B214" s="245"/>
      <c r="C214" s="246"/>
      <c r="D214" s="232" t="s">
        <v>155</v>
      </c>
      <c r="E214" s="247" t="s">
        <v>21</v>
      </c>
      <c r="F214" s="248" t="s">
        <v>1107</v>
      </c>
      <c r="G214" s="246"/>
      <c r="H214" s="249">
        <v>38.109999999999999</v>
      </c>
      <c r="I214" s="250"/>
      <c r="J214" s="246"/>
      <c r="K214" s="246"/>
      <c r="L214" s="251"/>
      <c r="M214" s="252"/>
      <c r="N214" s="253"/>
      <c r="O214" s="253"/>
      <c r="P214" s="253"/>
      <c r="Q214" s="253"/>
      <c r="R214" s="253"/>
      <c r="S214" s="253"/>
      <c r="T214" s="254"/>
      <c r="AT214" s="255" t="s">
        <v>155</v>
      </c>
      <c r="AU214" s="255" t="s">
        <v>82</v>
      </c>
      <c r="AV214" s="12" t="s">
        <v>82</v>
      </c>
      <c r="AW214" s="12" t="s">
        <v>35</v>
      </c>
      <c r="AX214" s="12" t="s">
        <v>80</v>
      </c>
      <c r="AY214" s="255" t="s">
        <v>143</v>
      </c>
    </row>
    <row r="215" s="1" customFormat="1" ht="25.5" customHeight="1">
      <c r="B215" s="45"/>
      <c r="C215" s="220" t="s">
        <v>273</v>
      </c>
      <c r="D215" s="220" t="s">
        <v>146</v>
      </c>
      <c r="E215" s="221" t="s">
        <v>323</v>
      </c>
      <c r="F215" s="222" t="s">
        <v>324</v>
      </c>
      <c r="G215" s="223" t="s">
        <v>162</v>
      </c>
      <c r="H215" s="224">
        <v>9.8000000000000007</v>
      </c>
      <c r="I215" s="225"/>
      <c r="J215" s="226">
        <f>ROUND(I215*H215,2)</f>
        <v>0</v>
      </c>
      <c r="K215" s="222" t="s">
        <v>150</v>
      </c>
      <c r="L215" s="71"/>
      <c r="M215" s="227" t="s">
        <v>21</v>
      </c>
      <c r="N215" s="228" t="s">
        <v>43</v>
      </c>
      <c r="O215" s="46"/>
      <c r="P215" s="229">
        <f>O215*H215</f>
        <v>0</v>
      </c>
      <c r="Q215" s="229">
        <v>0</v>
      </c>
      <c r="R215" s="229">
        <f>Q215*H215</f>
        <v>0</v>
      </c>
      <c r="S215" s="229">
        <v>0.075999999999999998</v>
      </c>
      <c r="T215" s="230">
        <f>S215*H215</f>
        <v>0.74480000000000002</v>
      </c>
      <c r="AR215" s="23" t="s">
        <v>151</v>
      </c>
      <c r="AT215" s="23" t="s">
        <v>146</v>
      </c>
      <c r="AU215" s="23" t="s">
        <v>82</v>
      </c>
      <c r="AY215" s="23" t="s">
        <v>143</v>
      </c>
      <c r="BE215" s="231">
        <f>IF(N215="základní",J215,0)</f>
        <v>0</v>
      </c>
      <c r="BF215" s="231">
        <f>IF(N215="snížená",J215,0)</f>
        <v>0</v>
      </c>
      <c r="BG215" s="231">
        <f>IF(N215="zákl. přenesená",J215,0)</f>
        <v>0</v>
      </c>
      <c r="BH215" s="231">
        <f>IF(N215="sníž. přenesená",J215,0)</f>
        <v>0</v>
      </c>
      <c r="BI215" s="231">
        <f>IF(N215="nulová",J215,0)</f>
        <v>0</v>
      </c>
      <c r="BJ215" s="23" t="s">
        <v>80</v>
      </c>
      <c r="BK215" s="231">
        <f>ROUND(I215*H215,2)</f>
        <v>0</v>
      </c>
      <c r="BL215" s="23" t="s">
        <v>151</v>
      </c>
      <c r="BM215" s="23" t="s">
        <v>325</v>
      </c>
    </row>
    <row r="216" s="1" customFormat="1">
      <c r="B216" s="45"/>
      <c r="C216" s="73"/>
      <c r="D216" s="232" t="s">
        <v>153</v>
      </c>
      <c r="E216" s="73"/>
      <c r="F216" s="233" t="s">
        <v>326</v>
      </c>
      <c r="G216" s="73"/>
      <c r="H216" s="73"/>
      <c r="I216" s="190"/>
      <c r="J216" s="73"/>
      <c r="K216" s="73"/>
      <c r="L216" s="71"/>
      <c r="M216" s="234"/>
      <c r="N216" s="46"/>
      <c r="O216" s="46"/>
      <c r="P216" s="46"/>
      <c r="Q216" s="46"/>
      <c r="R216" s="46"/>
      <c r="S216" s="46"/>
      <c r="T216" s="94"/>
      <c r="AT216" s="23" t="s">
        <v>153</v>
      </c>
      <c r="AU216" s="23" t="s">
        <v>82</v>
      </c>
    </row>
    <row r="217" s="11" customFormat="1">
      <c r="B217" s="235"/>
      <c r="C217" s="236"/>
      <c r="D217" s="232" t="s">
        <v>155</v>
      </c>
      <c r="E217" s="237" t="s">
        <v>21</v>
      </c>
      <c r="F217" s="238" t="s">
        <v>327</v>
      </c>
      <c r="G217" s="236"/>
      <c r="H217" s="237" t="s">
        <v>21</v>
      </c>
      <c r="I217" s="239"/>
      <c r="J217" s="236"/>
      <c r="K217" s="236"/>
      <c r="L217" s="240"/>
      <c r="M217" s="241"/>
      <c r="N217" s="242"/>
      <c r="O217" s="242"/>
      <c r="P217" s="242"/>
      <c r="Q217" s="242"/>
      <c r="R217" s="242"/>
      <c r="S217" s="242"/>
      <c r="T217" s="243"/>
      <c r="AT217" s="244" t="s">
        <v>155</v>
      </c>
      <c r="AU217" s="244" t="s">
        <v>82</v>
      </c>
      <c r="AV217" s="11" t="s">
        <v>80</v>
      </c>
      <c r="AW217" s="11" t="s">
        <v>35</v>
      </c>
      <c r="AX217" s="11" t="s">
        <v>72</v>
      </c>
      <c r="AY217" s="244" t="s">
        <v>143</v>
      </c>
    </row>
    <row r="218" s="12" customFormat="1">
      <c r="B218" s="245"/>
      <c r="C218" s="246"/>
      <c r="D218" s="232" t="s">
        <v>155</v>
      </c>
      <c r="E218" s="247" t="s">
        <v>21</v>
      </c>
      <c r="F218" s="248" t="s">
        <v>1108</v>
      </c>
      <c r="G218" s="246"/>
      <c r="H218" s="249">
        <v>3.2000000000000002</v>
      </c>
      <c r="I218" s="250"/>
      <c r="J218" s="246"/>
      <c r="K218" s="246"/>
      <c r="L218" s="251"/>
      <c r="M218" s="252"/>
      <c r="N218" s="253"/>
      <c r="O218" s="253"/>
      <c r="P218" s="253"/>
      <c r="Q218" s="253"/>
      <c r="R218" s="253"/>
      <c r="S218" s="253"/>
      <c r="T218" s="254"/>
      <c r="AT218" s="255" t="s">
        <v>155</v>
      </c>
      <c r="AU218" s="255" t="s">
        <v>82</v>
      </c>
      <c r="AV218" s="12" t="s">
        <v>82</v>
      </c>
      <c r="AW218" s="12" t="s">
        <v>35</v>
      </c>
      <c r="AX218" s="12" t="s">
        <v>72</v>
      </c>
      <c r="AY218" s="255" t="s">
        <v>143</v>
      </c>
    </row>
    <row r="219" s="12" customFormat="1">
      <c r="B219" s="245"/>
      <c r="C219" s="246"/>
      <c r="D219" s="232" t="s">
        <v>155</v>
      </c>
      <c r="E219" s="247" t="s">
        <v>21</v>
      </c>
      <c r="F219" s="248" t="s">
        <v>1109</v>
      </c>
      <c r="G219" s="246"/>
      <c r="H219" s="249">
        <v>4.7999999999999998</v>
      </c>
      <c r="I219" s="250"/>
      <c r="J219" s="246"/>
      <c r="K219" s="246"/>
      <c r="L219" s="251"/>
      <c r="M219" s="252"/>
      <c r="N219" s="253"/>
      <c r="O219" s="253"/>
      <c r="P219" s="253"/>
      <c r="Q219" s="253"/>
      <c r="R219" s="253"/>
      <c r="S219" s="253"/>
      <c r="T219" s="254"/>
      <c r="AT219" s="255" t="s">
        <v>155</v>
      </c>
      <c r="AU219" s="255" t="s">
        <v>82</v>
      </c>
      <c r="AV219" s="12" t="s">
        <v>82</v>
      </c>
      <c r="AW219" s="12" t="s">
        <v>35</v>
      </c>
      <c r="AX219" s="12" t="s">
        <v>72</v>
      </c>
      <c r="AY219" s="255" t="s">
        <v>143</v>
      </c>
    </row>
    <row r="220" s="11" customFormat="1">
      <c r="B220" s="235"/>
      <c r="C220" s="236"/>
      <c r="D220" s="232" t="s">
        <v>155</v>
      </c>
      <c r="E220" s="237" t="s">
        <v>21</v>
      </c>
      <c r="F220" s="238" t="s">
        <v>1110</v>
      </c>
      <c r="G220" s="236"/>
      <c r="H220" s="237" t="s">
        <v>21</v>
      </c>
      <c r="I220" s="239"/>
      <c r="J220" s="236"/>
      <c r="K220" s="236"/>
      <c r="L220" s="240"/>
      <c r="M220" s="241"/>
      <c r="N220" s="242"/>
      <c r="O220" s="242"/>
      <c r="P220" s="242"/>
      <c r="Q220" s="242"/>
      <c r="R220" s="242"/>
      <c r="S220" s="242"/>
      <c r="T220" s="243"/>
      <c r="AT220" s="244" t="s">
        <v>155</v>
      </c>
      <c r="AU220" s="244" t="s">
        <v>82</v>
      </c>
      <c r="AV220" s="11" t="s">
        <v>80</v>
      </c>
      <c r="AW220" s="11" t="s">
        <v>35</v>
      </c>
      <c r="AX220" s="11" t="s">
        <v>72</v>
      </c>
      <c r="AY220" s="244" t="s">
        <v>143</v>
      </c>
    </row>
    <row r="221" s="12" customFormat="1">
      <c r="B221" s="245"/>
      <c r="C221" s="246"/>
      <c r="D221" s="232" t="s">
        <v>155</v>
      </c>
      <c r="E221" s="247" t="s">
        <v>21</v>
      </c>
      <c r="F221" s="248" t="s">
        <v>1111</v>
      </c>
      <c r="G221" s="246"/>
      <c r="H221" s="249">
        <v>1.8</v>
      </c>
      <c r="I221" s="250"/>
      <c r="J221" s="246"/>
      <c r="K221" s="246"/>
      <c r="L221" s="251"/>
      <c r="M221" s="252"/>
      <c r="N221" s="253"/>
      <c r="O221" s="253"/>
      <c r="P221" s="253"/>
      <c r="Q221" s="253"/>
      <c r="R221" s="253"/>
      <c r="S221" s="253"/>
      <c r="T221" s="254"/>
      <c r="AT221" s="255" t="s">
        <v>155</v>
      </c>
      <c r="AU221" s="255" t="s">
        <v>82</v>
      </c>
      <c r="AV221" s="12" t="s">
        <v>82</v>
      </c>
      <c r="AW221" s="12" t="s">
        <v>35</v>
      </c>
      <c r="AX221" s="12" t="s">
        <v>72</v>
      </c>
      <c r="AY221" s="255" t="s">
        <v>143</v>
      </c>
    </row>
    <row r="222" s="13" customFormat="1">
      <c r="B222" s="256"/>
      <c r="C222" s="257"/>
      <c r="D222" s="232" t="s">
        <v>155</v>
      </c>
      <c r="E222" s="258" t="s">
        <v>21</v>
      </c>
      <c r="F222" s="259" t="s">
        <v>167</v>
      </c>
      <c r="G222" s="257"/>
      <c r="H222" s="260">
        <v>9.8000000000000007</v>
      </c>
      <c r="I222" s="261"/>
      <c r="J222" s="257"/>
      <c r="K222" s="257"/>
      <c r="L222" s="262"/>
      <c r="M222" s="263"/>
      <c r="N222" s="264"/>
      <c r="O222" s="264"/>
      <c r="P222" s="264"/>
      <c r="Q222" s="264"/>
      <c r="R222" s="264"/>
      <c r="S222" s="264"/>
      <c r="T222" s="265"/>
      <c r="AT222" s="266" t="s">
        <v>155</v>
      </c>
      <c r="AU222" s="266" t="s">
        <v>82</v>
      </c>
      <c r="AV222" s="13" t="s">
        <v>151</v>
      </c>
      <c r="AW222" s="13" t="s">
        <v>35</v>
      </c>
      <c r="AX222" s="13" t="s">
        <v>80</v>
      </c>
      <c r="AY222" s="266" t="s">
        <v>143</v>
      </c>
    </row>
    <row r="223" s="1" customFormat="1" ht="25.5" customHeight="1">
      <c r="B223" s="45"/>
      <c r="C223" s="220" t="s">
        <v>278</v>
      </c>
      <c r="D223" s="220" t="s">
        <v>146</v>
      </c>
      <c r="E223" s="221" t="s">
        <v>330</v>
      </c>
      <c r="F223" s="222" t="s">
        <v>331</v>
      </c>
      <c r="G223" s="223" t="s">
        <v>162</v>
      </c>
      <c r="H223" s="224">
        <v>270.54500000000002</v>
      </c>
      <c r="I223" s="225"/>
      <c r="J223" s="226">
        <f>ROUND(I223*H223,2)</f>
        <v>0</v>
      </c>
      <c r="K223" s="222" t="s">
        <v>150</v>
      </c>
      <c r="L223" s="71"/>
      <c r="M223" s="227" t="s">
        <v>21</v>
      </c>
      <c r="N223" s="228" t="s">
        <v>43</v>
      </c>
      <c r="O223" s="46"/>
      <c r="P223" s="229">
        <f>O223*H223</f>
        <v>0</v>
      </c>
      <c r="Q223" s="229">
        <v>0</v>
      </c>
      <c r="R223" s="229">
        <f>Q223*H223</f>
        <v>0</v>
      </c>
      <c r="S223" s="229">
        <v>0.01</v>
      </c>
      <c r="T223" s="230">
        <f>S223*H223</f>
        <v>2.7054500000000004</v>
      </c>
      <c r="AR223" s="23" t="s">
        <v>151</v>
      </c>
      <c r="AT223" s="23" t="s">
        <v>146</v>
      </c>
      <c r="AU223" s="23" t="s">
        <v>82</v>
      </c>
      <c r="AY223" s="23" t="s">
        <v>143</v>
      </c>
      <c r="BE223" s="231">
        <f>IF(N223="základní",J223,0)</f>
        <v>0</v>
      </c>
      <c r="BF223" s="231">
        <f>IF(N223="snížená",J223,0)</f>
        <v>0</v>
      </c>
      <c r="BG223" s="231">
        <f>IF(N223="zákl. přenesená",J223,0)</f>
        <v>0</v>
      </c>
      <c r="BH223" s="231">
        <f>IF(N223="sníž. přenesená",J223,0)</f>
        <v>0</v>
      </c>
      <c r="BI223" s="231">
        <f>IF(N223="nulová",J223,0)</f>
        <v>0</v>
      </c>
      <c r="BJ223" s="23" t="s">
        <v>80</v>
      </c>
      <c r="BK223" s="231">
        <f>ROUND(I223*H223,2)</f>
        <v>0</v>
      </c>
      <c r="BL223" s="23" t="s">
        <v>151</v>
      </c>
      <c r="BM223" s="23" t="s">
        <v>332</v>
      </c>
    </row>
    <row r="224" s="1" customFormat="1">
      <c r="B224" s="45"/>
      <c r="C224" s="73"/>
      <c r="D224" s="232" t="s">
        <v>153</v>
      </c>
      <c r="E224" s="73"/>
      <c r="F224" s="233" t="s">
        <v>333</v>
      </c>
      <c r="G224" s="73"/>
      <c r="H224" s="73"/>
      <c r="I224" s="190"/>
      <c r="J224" s="73"/>
      <c r="K224" s="73"/>
      <c r="L224" s="71"/>
      <c r="M224" s="234"/>
      <c r="N224" s="46"/>
      <c r="O224" s="46"/>
      <c r="P224" s="46"/>
      <c r="Q224" s="46"/>
      <c r="R224" s="46"/>
      <c r="S224" s="46"/>
      <c r="T224" s="94"/>
      <c r="AT224" s="23" t="s">
        <v>153</v>
      </c>
      <c r="AU224" s="23" t="s">
        <v>82</v>
      </c>
    </row>
    <row r="225" s="11" customFormat="1">
      <c r="B225" s="235"/>
      <c r="C225" s="236"/>
      <c r="D225" s="232" t="s">
        <v>155</v>
      </c>
      <c r="E225" s="237" t="s">
        <v>21</v>
      </c>
      <c r="F225" s="238" t="s">
        <v>216</v>
      </c>
      <c r="G225" s="236"/>
      <c r="H225" s="237" t="s">
        <v>21</v>
      </c>
      <c r="I225" s="239"/>
      <c r="J225" s="236"/>
      <c r="K225" s="236"/>
      <c r="L225" s="240"/>
      <c r="M225" s="241"/>
      <c r="N225" s="242"/>
      <c r="O225" s="242"/>
      <c r="P225" s="242"/>
      <c r="Q225" s="242"/>
      <c r="R225" s="242"/>
      <c r="S225" s="242"/>
      <c r="T225" s="243"/>
      <c r="AT225" s="244" t="s">
        <v>155</v>
      </c>
      <c r="AU225" s="244" t="s">
        <v>82</v>
      </c>
      <c r="AV225" s="11" t="s">
        <v>80</v>
      </c>
      <c r="AW225" s="11" t="s">
        <v>35</v>
      </c>
      <c r="AX225" s="11" t="s">
        <v>72</v>
      </c>
      <c r="AY225" s="244" t="s">
        <v>143</v>
      </c>
    </row>
    <row r="226" s="12" customFormat="1">
      <c r="B226" s="245"/>
      <c r="C226" s="246"/>
      <c r="D226" s="232" t="s">
        <v>155</v>
      </c>
      <c r="E226" s="247" t="s">
        <v>21</v>
      </c>
      <c r="F226" s="248" t="s">
        <v>1079</v>
      </c>
      <c r="G226" s="246"/>
      <c r="H226" s="249">
        <v>96.219999999999999</v>
      </c>
      <c r="I226" s="250"/>
      <c r="J226" s="246"/>
      <c r="K226" s="246"/>
      <c r="L226" s="251"/>
      <c r="M226" s="252"/>
      <c r="N226" s="253"/>
      <c r="O226" s="253"/>
      <c r="P226" s="253"/>
      <c r="Q226" s="253"/>
      <c r="R226" s="253"/>
      <c r="S226" s="253"/>
      <c r="T226" s="254"/>
      <c r="AT226" s="255" t="s">
        <v>155</v>
      </c>
      <c r="AU226" s="255" t="s">
        <v>82</v>
      </c>
      <c r="AV226" s="12" t="s">
        <v>82</v>
      </c>
      <c r="AW226" s="12" t="s">
        <v>35</v>
      </c>
      <c r="AX226" s="12" t="s">
        <v>72</v>
      </c>
      <c r="AY226" s="255" t="s">
        <v>143</v>
      </c>
    </row>
    <row r="227" s="12" customFormat="1">
      <c r="B227" s="245"/>
      <c r="C227" s="246"/>
      <c r="D227" s="232" t="s">
        <v>155</v>
      </c>
      <c r="E227" s="247" t="s">
        <v>21</v>
      </c>
      <c r="F227" s="248" t="s">
        <v>1080</v>
      </c>
      <c r="G227" s="246"/>
      <c r="H227" s="249">
        <v>9.8719999999999999</v>
      </c>
      <c r="I227" s="250"/>
      <c r="J227" s="246"/>
      <c r="K227" s="246"/>
      <c r="L227" s="251"/>
      <c r="M227" s="252"/>
      <c r="N227" s="253"/>
      <c r="O227" s="253"/>
      <c r="P227" s="253"/>
      <c r="Q227" s="253"/>
      <c r="R227" s="253"/>
      <c r="S227" s="253"/>
      <c r="T227" s="254"/>
      <c r="AT227" s="255" t="s">
        <v>155</v>
      </c>
      <c r="AU227" s="255" t="s">
        <v>82</v>
      </c>
      <c r="AV227" s="12" t="s">
        <v>82</v>
      </c>
      <c r="AW227" s="12" t="s">
        <v>35</v>
      </c>
      <c r="AX227" s="12" t="s">
        <v>72</v>
      </c>
      <c r="AY227" s="255" t="s">
        <v>143</v>
      </c>
    </row>
    <row r="228" s="12" customFormat="1">
      <c r="B228" s="245"/>
      <c r="C228" s="246"/>
      <c r="D228" s="232" t="s">
        <v>155</v>
      </c>
      <c r="E228" s="247" t="s">
        <v>21</v>
      </c>
      <c r="F228" s="248" t="s">
        <v>1081</v>
      </c>
      <c r="G228" s="246"/>
      <c r="H228" s="249">
        <v>60.804000000000002</v>
      </c>
      <c r="I228" s="250"/>
      <c r="J228" s="246"/>
      <c r="K228" s="246"/>
      <c r="L228" s="251"/>
      <c r="M228" s="252"/>
      <c r="N228" s="253"/>
      <c r="O228" s="253"/>
      <c r="P228" s="253"/>
      <c r="Q228" s="253"/>
      <c r="R228" s="253"/>
      <c r="S228" s="253"/>
      <c r="T228" s="254"/>
      <c r="AT228" s="255" t="s">
        <v>155</v>
      </c>
      <c r="AU228" s="255" t="s">
        <v>82</v>
      </c>
      <c r="AV228" s="12" t="s">
        <v>82</v>
      </c>
      <c r="AW228" s="12" t="s">
        <v>35</v>
      </c>
      <c r="AX228" s="12" t="s">
        <v>72</v>
      </c>
      <c r="AY228" s="255" t="s">
        <v>143</v>
      </c>
    </row>
    <row r="229" s="12" customFormat="1">
      <c r="B229" s="245"/>
      <c r="C229" s="246"/>
      <c r="D229" s="232" t="s">
        <v>155</v>
      </c>
      <c r="E229" s="247" t="s">
        <v>21</v>
      </c>
      <c r="F229" s="248" t="s">
        <v>1082</v>
      </c>
      <c r="G229" s="246"/>
      <c r="H229" s="249">
        <v>157.32599999999999</v>
      </c>
      <c r="I229" s="250"/>
      <c r="J229" s="246"/>
      <c r="K229" s="246"/>
      <c r="L229" s="251"/>
      <c r="M229" s="252"/>
      <c r="N229" s="253"/>
      <c r="O229" s="253"/>
      <c r="P229" s="253"/>
      <c r="Q229" s="253"/>
      <c r="R229" s="253"/>
      <c r="S229" s="253"/>
      <c r="T229" s="254"/>
      <c r="AT229" s="255" t="s">
        <v>155</v>
      </c>
      <c r="AU229" s="255" t="s">
        <v>82</v>
      </c>
      <c r="AV229" s="12" t="s">
        <v>82</v>
      </c>
      <c r="AW229" s="12" t="s">
        <v>35</v>
      </c>
      <c r="AX229" s="12" t="s">
        <v>72</v>
      </c>
      <c r="AY229" s="255" t="s">
        <v>143</v>
      </c>
    </row>
    <row r="230" s="12" customFormat="1">
      <c r="B230" s="245"/>
      <c r="C230" s="246"/>
      <c r="D230" s="232" t="s">
        <v>155</v>
      </c>
      <c r="E230" s="247" t="s">
        <v>21</v>
      </c>
      <c r="F230" s="248" t="s">
        <v>1112</v>
      </c>
      <c r="G230" s="246"/>
      <c r="H230" s="249">
        <v>-31.277000000000001</v>
      </c>
      <c r="I230" s="250"/>
      <c r="J230" s="246"/>
      <c r="K230" s="246"/>
      <c r="L230" s="251"/>
      <c r="M230" s="252"/>
      <c r="N230" s="253"/>
      <c r="O230" s="253"/>
      <c r="P230" s="253"/>
      <c r="Q230" s="253"/>
      <c r="R230" s="253"/>
      <c r="S230" s="253"/>
      <c r="T230" s="254"/>
      <c r="AT230" s="255" t="s">
        <v>155</v>
      </c>
      <c r="AU230" s="255" t="s">
        <v>82</v>
      </c>
      <c r="AV230" s="12" t="s">
        <v>82</v>
      </c>
      <c r="AW230" s="12" t="s">
        <v>35</v>
      </c>
      <c r="AX230" s="12" t="s">
        <v>72</v>
      </c>
      <c r="AY230" s="255" t="s">
        <v>143</v>
      </c>
    </row>
    <row r="231" s="12" customFormat="1">
      <c r="B231" s="245"/>
      <c r="C231" s="246"/>
      <c r="D231" s="232" t="s">
        <v>155</v>
      </c>
      <c r="E231" s="247" t="s">
        <v>21</v>
      </c>
      <c r="F231" s="248" t="s">
        <v>1083</v>
      </c>
      <c r="G231" s="246"/>
      <c r="H231" s="249">
        <v>-12.800000000000001</v>
      </c>
      <c r="I231" s="250"/>
      <c r="J231" s="246"/>
      <c r="K231" s="246"/>
      <c r="L231" s="251"/>
      <c r="M231" s="252"/>
      <c r="N231" s="253"/>
      <c r="O231" s="253"/>
      <c r="P231" s="253"/>
      <c r="Q231" s="253"/>
      <c r="R231" s="253"/>
      <c r="S231" s="253"/>
      <c r="T231" s="254"/>
      <c r="AT231" s="255" t="s">
        <v>155</v>
      </c>
      <c r="AU231" s="255" t="s">
        <v>82</v>
      </c>
      <c r="AV231" s="12" t="s">
        <v>82</v>
      </c>
      <c r="AW231" s="12" t="s">
        <v>35</v>
      </c>
      <c r="AX231" s="12" t="s">
        <v>72</v>
      </c>
      <c r="AY231" s="255" t="s">
        <v>143</v>
      </c>
    </row>
    <row r="232" s="12" customFormat="1">
      <c r="B232" s="245"/>
      <c r="C232" s="246"/>
      <c r="D232" s="232" t="s">
        <v>155</v>
      </c>
      <c r="E232" s="247" t="s">
        <v>21</v>
      </c>
      <c r="F232" s="248" t="s">
        <v>1084</v>
      </c>
      <c r="G232" s="246"/>
      <c r="H232" s="249">
        <v>-9.5999999999999996</v>
      </c>
      <c r="I232" s="250"/>
      <c r="J232" s="246"/>
      <c r="K232" s="246"/>
      <c r="L232" s="251"/>
      <c r="M232" s="252"/>
      <c r="N232" s="253"/>
      <c r="O232" s="253"/>
      <c r="P232" s="253"/>
      <c r="Q232" s="253"/>
      <c r="R232" s="253"/>
      <c r="S232" s="253"/>
      <c r="T232" s="254"/>
      <c r="AT232" s="255" t="s">
        <v>155</v>
      </c>
      <c r="AU232" s="255" t="s">
        <v>82</v>
      </c>
      <c r="AV232" s="12" t="s">
        <v>82</v>
      </c>
      <c r="AW232" s="12" t="s">
        <v>35</v>
      </c>
      <c r="AX232" s="12" t="s">
        <v>72</v>
      </c>
      <c r="AY232" s="255" t="s">
        <v>143</v>
      </c>
    </row>
    <row r="233" s="13" customFormat="1">
      <c r="B233" s="256"/>
      <c r="C233" s="257"/>
      <c r="D233" s="232" t="s">
        <v>155</v>
      </c>
      <c r="E233" s="258" t="s">
        <v>21</v>
      </c>
      <c r="F233" s="259" t="s">
        <v>167</v>
      </c>
      <c r="G233" s="257"/>
      <c r="H233" s="260">
        <v>270.54500000000002</v>
      </c>
      <c r="I233" s="261"/>
      <c r="J233" s="257"/>
      <c r="K233" s="257"/>
      <c r="L233" s="262"/>
      <c r="M233" s="263"/>
      <c r="N233" s="264"/>
      <c r="O233" s="264"/>
      <c r="P233" s="264"/>
      <c r="Q233" s="264"/>
      <c r="R233" s="264"/>
      <c r="S233" s="264"/>
      <c r="T233" s="265"/>
      <c r="AT233" s="266" t="s">
        <v>155</v>
      </c>
      <c r="AU233" s="266" t="s">
        <v>82</v>
      </c>
      <c r="AV233" s="13" t="s">
        <v>151</v>
      </c>
      <c r="AW233" s="13" t="s">
        <v>35</v>
      </c>
      <c r="AX233" s="13" t="s">
        <v>80</v>
      </c>
      <c r="AY233" s="266" t="s">
        <v>143</v>
      </c>
    </row>
    <row r="234" s="1" customFormat="1" ht="25.5" customHeight="1">
      <c r="B234" s="45"/>
      <c r="C234" s="220" t="s">
        <v>285</v>
      </c>
      <c r="D234" s="220" t="s">
        <v>146</v>
      </c>
      <c r="E234" s="221" t="s">
        <v>339</v>
      </c>
      <c r="F234" s="222" t="s">
        <v>340</v>
      </c>
      <c r="G234" s="223" t="s">
        <v>162</v>
      </c>
      <c r="H234" s="224">
        <v>31.277000000000001</v>
      </c>
      <c r="I234" s="225"/>
      <c r="J234" s="226">
        <f>ROUND(I234*H234,2)</f>
        <v>0</v>
      </c>
      <c r="K234" s="222" t="s">
        <v>150</v>
      </c>
      <c r="L234" s="71"/>
      <c r="M234" s="227" t="s">
        <v>21</v>
      </c>
      <c r="N234" s="228" t="s">
        <v>43</v>
      </c>
      <c r="O234" s="46"/>
      <c r="P234" s="229">
        <f>O234*H234</f>
        <v>0</v>
      </c>
      <c r="Q234" s="229">
        <v>0</v>
      </c>
      <c r="R234" s="229">
        <f>Q234*H234</f>
        <v>0</v>
      </c>
      <c r="S234" s="229">
        <v>0.045999999999999999</v>
      </c>
      <c r="T234" s="230">
        <f>S234*H234</f>
        <v>1.438742</v>
      </c>
      <c r="AR234" s="23" t="s">
        <v>151</v>
      </c>
      <c r="AT234" s="23" t="s">
        <v>146</v>
      </c>
      <c r="AU234" s="23" t="s">
        <v>82</v>
      </c>
      <c r="AY234" s="23" t="s">
        <v>143</v>
      </c>
      <c r="BE234" s="231">
        <f>IF(N234="základní",J234,0)</f>
        <v>0</v>
      </c>
      <c r="BF234" s="231">
        <f>IF(N234="snížená",J234,0)</f>
        <v>0</v>
      </c>
      <c r="BG234" s="231">
        <f>IF(N234="zákl. přenesená",J234,0)</f>
        <v>0</v>
      </c>
      <c r="BH234" s="231">
        <f>IF(N234="sníž. přenesená",J234,0)</f>
        <v>0</v>
      </c>
      <c r="BI234" s="231">
        <f>IF(N234="nulová",J234,0)</f>
        <v>0</v>
      </c>
      <c r="BJ234" s="23" t="s">
        <v>80</v>
      </c>
      <c r="BK234" s="231">
        <f>ROUND(I234*H234,2)</f>
        <v>0</v>
      </c>
      <c r="BL234" s="23" t="s">
        <v>151</v>
      </c>
      <c r="BM234" s="23" t="s">
        <v>341</v>
      </c>
    </row>
    <row r="235" s="1" customFormat="1">
      <c r="B235" s="45"/>
      <c r="C235" s="73"/>
      <c r="D235" s="232" t="s">
        <v>153</v>
      </c>
      <c r="E235" s="73"/>
      <c r="F235" s="233" t="s">
        <v>333</v>
      </c>
      <c r="G235" s="73"/>
      <c r="H235" s="73"/>
      <c r="I235" s="190"/>
      <c r="J235" s="73"/>
      <c r="K235" s="73"/>
      <c r="L235" s="71"/>
      <c r="M235" s="234"/>
      <c r="N235" s="46"/>
      <c r="O235" s="46"/>
      <c r="P235" s="46"/>
      <c r="Q235" s="46"/>
      <c r="R235" s="46"/>
      <c r="S235" s="46"/>
      <c r="T235" s="94"/>
      <c r="AT235" s="23" t="s">
        <v>153</v>
      </c>
      <c r="AU235" s="23" t="s">
        <v>82</v>
      </c>
    </row>
    <row r="236" s="11" customFormat="1">
      <c r="B236" s="235"/>
      <c r="C236" s="236"/>
      <c r="D236" s="232" t="s">
        <v>155</v>
      </c>
      <c r="E236" s="237" t="s">
        <v>21</v>
      </c>
      <c r="F236" s="238" t="s">
        <v>342</v>
      </c>
      <c r="G236" s="236"/>
      <c r="H236" s="237" t="s">
        <v>21</v>
      </c>
      <c r="I236" s="239"/>
      <c r="J236" s="236"/>
      <c r="K236" s="236"/>
      <c r="L236" s="240"/>
      <c r="M236" s="241"/>
      <c r="N236" s="242"/>
      <c r="O236" s="242"/>
      <c r="P236" s="242"/>
      <c r="Q236" s="242"/>
      <c r="R236" s="242"/>
      <c r="S236" s="242"/>
      <c r="T236" s="243"/>
      <c r="AT236" s="244" t="s">
        <v>155</v>
      </c>
      <c r="AU236" s="244" t="s">
        <v>82</v>
      </c>
      <c r="AV236" s="11" t="s">
        <v>80</v>
      </c>
      <c r="AW236" s="11" t="s">
        <v>35</v>
      </c>
      <c r="AX236" s="11" t="s">
        <v>72</v>
      </c>
      <c r="AY236" s="244" t="s">
        <v>143</v>
      </c>
    </row>
    <row r="237" s="12" customFormat="1">
      <c r="B237" s="245"/>
      <c r="C237" s="246"/>
      <c r="D237" s="232" t="s">
        <v>155</v>
      </c>
      <c r="E237" s="247" t="s">
        <v>21</v>
      </c>
      <c r="F237" s="248" t="s">
        <v>1074</v>
      </c>
      <c r="G237" s="246"/>
      <c r="H237" s="249">
        <v>7.5599999999999996</v>
      </c>
      <c r="I237" s="250"/>
      <c r="J237" s="246"/>
      <c r="K237" s="246"/>
      <c r="L237" s="251"/>
      <c r="M237" s="252"/>
      <c r="N237" s="253"/>
      <c r="O237" s="253"/>
      <c r="P237" s="253"/>
      <c r="Q237" s="253"/>
      <c r="R237" s="253"/>
      <c r="S237" s="253"/>
      <c r="T237" s="254"/>
      <c r="AT237" s="255" t="s">
        <v>155</v>
      </c>
      <c r="AU237" s="255" t="s">
        <v>82</v>
      </c>
      <c r="AV237" s="12" t="s">
        <v>82</v>
      </c>
      <c r="AW237" s="12" t="s">
        <v>35</v>
      </c>
      <c r="AX237" s="12" t="s">
        <v>72</v>
      </c>
      <c r="AY237" s="255" t="s">
        <v>143</v>
      </c>
    </row>
    <row r="238" s="12" customFormat="1">
      <c r="B238" s="245"/>
      <c r="C238" s="246"/>
      <c r="D238" s="232" t="s">
        <v>155</v>
      </c>
      <c r="E238" s="247" t="s">
        <v>21</v>
      </c>
      <c r="F238" s="248" t="s">
        <v>1075</v>
      </c>
      <c r="G238" s="246"/>
      <c r="H238" s="249">
        <v>5.7149999999999999</v>
      </c>
      <c r="I238" s="250"/>
      <c r="J238" s="246"/>
      <c r="K238" s="246"/>
      <c r="L238" s="251"/>
      <c r="M238" s="252"/>
      <c r="N238" s="253"/>
      <c r="O238" s="253"/>
      <c r="P238" s="253"/>
      <c r="Q238" s="253"/>
      <c r="R238" s="253"/>
      <c r="S238" s="253"/>
      <c r="T238" s="254"/>
      <c r="AT238" s="255" t="s">
        <v>155</v>
      </c>
      <c r="AU238" s="255" t="s">
        <v>82</v>
      </c>
      <c r="AV238" s="12" t="s">
        <v>82</v>
      </c>
      <c r="AW238" s="12" t="s">
        <v>35</v>
      </c>
      <c r="AX238" s="12" t="s">
        <v>72</v>
      </c>
      <c r="AY238" s="255" t="s">
        <v>143</v>
      </c>
    </row>
    <row r="239" s="12" customFormat="1">
      <c r="B239" s="245"/>
      <c r="C239" s="246"/>
      <c r="D239" s="232" t="s">
        <v>155</v>
      </c>
      <c r="E239" s="247" t="s">
        <v>21</v>
      </c>
      <c r="F239" s="248" t="s">
        <v>1076</v>
      </c>
      <c r="G239" s="246"/>
      <c r="H239" s="249">
        <v>10.472</v>
      </c>
      <c r="I239" s="250"/>
      <c r="J239" s="246"/>
      <c r="K239" s="246"/>
      <c r="L239" s="251"/>
      <c r="M239" s="252"/>
      <c r="N239" s="253"/>
      <c r="O239" s="253"/>
      <c r="P239" s="253"/>
      <c r="Q239" s="253"/>
      <c r="R239" s="253"/>
      <c r="S239" s="253"/>
      <c r="T239" s="254"/>
      <c r="AT239" s="255" t="s">
        <v>155</v>
      </c>
      <c r="AU239" s="255" t="s">
        <v>82</v>
      </c>
      <c r="AV239" s="12" t="s">
        <v>82</v>
      </c>
      <c r="AW239" s="12" t="s">
        <v>35</v>
      </c>
      <c r="AX239" s="12" t="s">
        <v>72</v>
      </c>
      <c r="AY239" s="255" t="s">
        <v>143</v>
      </c>
    </row>
    <row r="240" s="12" customFormat="1">
      <c r="B240" s="245"/>
      <c r="C240" s="246"/>
      <c r="D240" s="232" t="s">
        <v>155</v>
      </c>
      <c r="E240" s="247" t="s">
        <v>21</v>
      </c>
      <c r="F240" s="248" t="s">
        <v>1077</v>
      </c>
      <c r="G240" s="246"/>
      <c r="H240" s="249">
        <v>7.5300000000000002</v>
      </c>
      <c r="I240" s="250"/>
      <c r="J240" s="246"/>
      <c r="K240" s="246"/>
      <c r="L240" s="251"/>
      <c r="M240" s="252"/>
      <c r="N240" s="253"/>
      <c r="O240" s="253"/>
      <c r="P240" s="253"/>
      <c r="Q240" s="253"/>
      <c r="R240" s="253"/>
      <c r="S240" s="253"/>
      <c r="T240" s="254"/>
      <c r="AT240" s="255" t="s">
        <v>155</v>
      </c>
      <c r="AU240" s="255" t="s">
        <v>82</v>
      </c>
      <c r="AV240" s="12" t="s">
        <v>82</v>
      </c>
      <c r="AW240" s="12" t="s">
        <v>35</v>
      </c>
      <c r="AX240" s="12" t="s">
        <v>72</v>
      </c>
      <c r="AY240" s="255" t="s">
        <v>143</v>
      </c>
    </row>
    <row r="241" s="13" customFormat="1">
      <c r="B241" s="256"/>
      <c r="C241" s="257"/>
      <c r="D241" s="232" t="s">
        <v>155</v>
      </c>
      <c r="E241" s="258" t="s">
        <v>21</v>
      </c>
      <c r="F241" s="259" t="s">
        <v>167</v>
      </c>
      <c r="G241" s="257"/>
      <c r="H241" s="260">
        <v>31.277000000000001</v>
      </c>
      <c r="I241" s="261"/>
      <c r="J241" s="257"/>
      <c r="K241" s="257"/>
      <c r="L241" s="262"/>
      <c r="M241" s="263"/>
      <c r="N241" s="264"/>
      <c r="O241" s="264"/>
      <c r="P241" s="264"/>
      <c r="Q241" s="264"/>
      <c r="R241" s="264"/>
      <c r="S241" s="264"/>
      <c r="T241" s="265"/>
      <c r="AT241" s="266" t="s">
        <v>155</v>
      </c>
      <c r="AU241" s="266" t="s">
        <v>82</v>
      </c>
      <c r="AV241" s="13" t="s">
        <v>151</v>
      </c>
      <c r="AW241" s="13" t="s">
        <v>35</v>
      </c>
      <c r="AX241" s="13" t="s">
        <v>80</v>
      </c>
      <c r="AY241" s="266" t="s">
        <v>143</v>
      </c>
    </row>
    <row r="242" s="1" customFormat="1" ht="16.5" customHeight="1">
      <c r="B242" s="45"/>
      <c r="C242" s="220" t="s">
        <v>293</v>
      </c>
      <c r="D242" s="220" t="s">
        <v>146</v>
      </c>
      <c r="E242" s="221" t="s">
        <v>350</v>
      </c>
      <c r="F242" s="222" t="s">
        <v>351</v>
      </c>
      <c r="G242" s="223" t="s">
        <v>162</v>
      </c>
      <c r="H242" s="224">
        <v>5.2690000000000001</v>
      </c>
      <c r="I242" s="225"/>
      <c r="J242" s="226">
        <f>ROUND(I242*H242,2)</f>
        <v>0</v>
      </c>
      <c r="K242" s="222" t="s">
        <v>352</v>
      </c>
      <c r="L242" s="71"/>
      <c r="M242" s="227" t="s">
        <v>21</v>
      </c>
      <c r="N242" s="228" t="s">
        <v>43</v>
      </c>
      <c r="O242" s="46"/>
      <c r="P242" s="229">
        <f>O242*H242</f>
        <v>0</v>
      </c>
      <c r="Q242" s="229">
        <v>0</v>
      </c>
      <c r="R242" s="229">
        <f>Q242*H242</f>
        <v>0</v>
      </c>
      <c r="S242" s="229">
        <v>0.002</v>
      </c>
      <c r="T242" s="230">
        <f>S242*H242</f>
        <v>0.010538000000000001</v>
      </c>
      <c r="AR242" s="23" t="s">
        <v>151</v>
      </c>
      <c r="AT242" s="23" t="s">
        <v>146</v>
      </c>
      <c r="AU242" s="23" t="s">
        <v>82</v>
      </c>
      <c r="AY242" s="23" t="s">
        <v>143</v>
      </c>
      <c r="BE242" s="231">
        <f>IF(N242="základní",J242,0)</f>
        <v>0</v>
      </c>
      <c r="BF242" s="231">
        <f>IF(N242="snížená",J242,0)</f>
        <v>0</v>
      </c>
      <c r="BG242" s="231">
        <f>IF(N242="zákl. přenesená",J242,0)</f>
        <v>0</v>
      </c>
      <c r="BH242" s="231">
        <f>IF(N242="sníž. přenesená",J242,0)</f>
        <v>0</v>
      </c>
      <c r="BI242" s="231">
        <f>IF(N242="nulová",J242,0)</f>
        <v>0</v>
      </c>
      <c r="BJ242" s="23" t="s">
        <v>80</v>
      </c>
      <c r="BK242" s="231">
        <f>ROUND(I242*H242,2)</f>
        <v>0</v>
      </c>
      <c r="BL242" s="23" t="s">
        <v>151</v>
      </c>
      <c r="BM242" s="23" t="s">
        <v>353</v>
      </c>
    </row>
    <row r="243" s="11" customFormat="1">
      <c r="B243" s="235"/>
      <c r="C243" s="236"/>
      <c r="D243" s="232" t="s">
        <v>155</v>
      </c>
      <c r="E243" s="237" t="s">
        <v>21</v>
      </c>
      <c r="F243" s="238" t="s">
        <v>354</v>
      </c>
      <c r="G243" s="236"/>
      <c r="H243" s="237" t="s">
        <v>21</v>
      </c>
      <c r="I243" s="239"/>
      <c r="J243" s="236"/>
      <c r="K243" s="236"/>
      <c r="L243" s="240"/>
      <c r="M243" s="241"/>
      <c r="N243" s="242"/>
      <c r="O243" s="242"/>
      <c r="P243" s="242"/>
      <c r="Q243" s="242"/>
      <c r="R243" s="242"/>
      <c r="S243" s="242"/>
      <c r="T243" s="243"/>
      <c r="AT243" s="244" t="s">
        <v>155</v>
      </c>
      <c r="AU243" s="244" t="s">
        <v>82</v>
      </c>
      <c r="AV243" s="11" t="s">
        <v>80</v>
      </c>
      <c r="AW243" s="11" t="s">
        <v>35</v>
      </c>
      <c r="AX243" s="11" t="s">
        <v>72</v>
      </c>
      <c r="AY243" s="244" t="s">
        <v>143</v>
      </c>
    </row>
    <row r="244" s="12" customFormat="1">
      <c r="B244" s="245"/>
      <c r="C244" s="246"/>
      <c r="D244" s="232" t="s">
        <v>155</v>
      </c>
      <c r="E244" s="247" t="s">
        <v>21</v>
      </c>
      <c r="F244" s="248" t="s">
        <v>1113</v>
      </c>
      <c r="G244" s="246"/>
      <c r="H244" s="249">
        <v>5.2690000000000001</v>
      </c>
      <c r="I244" s="250"/>
      <c r="J244" s="246"/>
      <c r="K244" s="246"/>
      <c r="L244" s="251"/>
      <c r="M244" s="252"/>
      <c r="N244" s="253"/>
      <c r="O244" s="253"/>
      <c r="P244" s="253"/>
      <c r="Q244" s="253"/>
      <c r="R244" s="253"/>
      <c r="S244" s="253"/>
      <c r="T244" s="254"/>
      <c r="AT244" s="255" t="s">
        <v>155</v>
      </c>
      <c r="AU244" s="255" t="s">
        <v>82</v>
      </c>
      <c r="AV244" s="12" t="s">
        <v>82</v>
      </c>
      <c r="AW244" s="12" t="s">
        <v>35</v>
      </c>
      <c r="AX244" s="12" t="s">
        <v>80</v>
      </c>
      <c r="AY244" s="255" t="s">
        <v>143</v>
      </c>
    </row>
    <row r="245" s="10" customFormat="1" ht="29.88" customHeight="1">
      <c r="B245" s="204"/>
      <c r="C245" s="205"/>
      <c r="D245" s="206" t="s">
        <v>71</v>
      </c>
      <c r="E245" s="218" t="s">
        <v>365</v>
      </c>
      <c r="F245" s="218" t="s">
        <v>366</v>
      </c>
      <c r="G245" s="205"/>
      <c r="H245" s="205"/>
      <c r="I245" s="208"/>
      <c r="J245" s="219">
        <f>BK245</f>
        <v>0</v>
      </c>
      <c r="K245" s="205"/>
      <c r="L245" s="210"/>
      <c r="M245" s="211"/>
      <c r="N245" s="212"/>
      <c r="O245" s="212"/>
      <c r="P245" s="213">
        <f>SUM(P246:P255)</f>
        <v>0</v>
      </c>
      <c r="Q245" s="212"/>
      <c r="R245" s="213">
        <f>SUM(R246:R255)</f>
        <v>0</v>
      </c>
      <c r="S245" s="212"/>
      <c r="T245" s="214">
        <f>SUM(T246:T255)</f>
        <v>0</v>
      </c>
      <c r="AR245" s="215" t="s">
        <v>80</v>
      </c>
      <c r="AT245" s="216" t="s">
        <v>71</v>
      </c>
      <c r="AU245" s="216" t="s">
        <v>80</v>
      </c>
      <c r="AY245" s="215" t="s">
        <v>143</v>
      </c>
      <c r="BK245" s="217">
        <f>SUM(BK246:BK255)</f>
        <v>0</v>
      </c>
    </row>
    <row r="246" s="1" customFormat="1" ht="25.5" customHeight="1">
      <c r="B246" s="45"/>
      <c r="C246" s="220" t="s">
        <v>303</v>
      </c>
      <c r="D246" s="220" t="s">
        <v>146</v>
      </c>
      <c r="E246" s="221" t="s">
        <v>368</v>
      </c>
      <c r="F246" s="222" t="s">
        <v>369</v>
      </c>
      <c r="G246" s="223" t="s">
        <v>370</v>
      </c>
      <c r="H246" s="224">
        <v>21.259</v>
      </c>
      <c r="I246" s="225"/>
      <c r="J246" s="226">
        <f>ROUND(I246*H246,2)</f>
        <v>0</v>
      </c>
      <c r="K246" s="222" t="s">
        <v>150</v>
      </c>
      <c r="L246" s="71"/>
      <c r="M246" s="227" t="s">
        <v>21</v>
      </c>
      <c r="N246" s="228" t="s">
        <v>43</v>
      </c>
      <c r="O246" s="46"/>
      <c r="P246" s="229">
        <f>O246*H246</f>
        <v>0</v>
      </c>
      <c r="Q246" s="229">
        <v>0</v>
      </c>
      <c r="R246" s="229">
        <f>Q246*H246</f>
        <v>0</v>
      </c>
      <c r="S246" s="229">
        <v>0</v>
      </c>
      <c r="T246" s="230">
        <f>S246*H246</f>
        <v>0</v>
      </c>
      <c r="AR246" s="23" t="s">
        <v>151</v>
      </c>
      <c r="AT246" s="23" t="s">
        <v>146</v>
      </c>
      <c r="AU246" s="23" t="s">
        <v>82</v>
      </c>
      <c r="AY246" s="23" t="s">
        <v>143</v>
      </c>
      <c r="BE246" s="231">
        <f>IF(N246="základní",J246,0)</f>
        <v>0</v>
      </c>
      <c r="BF246" s="231">
        <f>IF(N246="snížená",J246,0)</f>
        <v>0</v>
      </c>
      <c r="BG246" s="231">
        <f>IF(N246="zákl. přenesená",J246,0)</f>
        <v>0</v>
      </c>
      <c r="BH246" s="231">
        <f>IF(N246="sníž. přenesená",J246,0)</f>
        <v>0</v>
      </c>
      <c r="BI246" s="231">
        <f>IF(N246="nulová",J246,0)</f>
        <v>0</v>
      </c>
      <c r="BJ246" s="23" t="s">
        <v>80</v>
      </c>
      <c r="BK246" s="231">
        <f>ROUND(I246*H246,2)</f>
        <v>0</v>
      </c>
      <c r="BL246" s="23" t="s">
        <v>151</v>
      </c>
      <c r="BM246" s="23" t="s">
        <v>371</v>
      </c>
    </row>
    <row r="247" s="1" customFormat="1">
      <c r="B247" s="45"/>
      <c r="C247" s="73"/>
      <c r="D247" s="232" t="s">
        <v>153</v>
      </c>
      <c r="E247" s="73"/>
      <c r="F247" s="233" t="s">
        <v>372</v>
      </c>
      <c r="G247" s="73"/>
      <c r="H247" s="73"/>
      <c r="I247" s="190"/>
      <c r="J247" s="73"/>
      <c r="K247" s="73"/>
      <c r="L247" s="71"/>
      <c r="M247" s="234"/>
      <c r="N247" s="46"/>
      <c r="O247" s="46"/>
      <c r="P247" s="46"/>
      <c r="Q247" s="46"/>
      <c r="R247" s="46"/>
      <c r="S247" s="46"/>
      <c r="T247" s="94"/>
      <c r="AT247" s="23" t="s">
        <v>153</v>
      </c>
      <c r="AU247" s="23" t="s">
        <v>82</v>
      </c>
    </row>
    <row r="248" s="1" customFormat="1" ht="25.5" customHeight="1">
      <c r="B248" s="45"/>
      <c r="C248" s="220" t="s">
        <v>309</v>
      </c>
      <c r="D248" s="220" t="s">
        <v>146</v>
      </c>
      <c r="E248" s="221" t="s">
        <v>374</v>
      </c>
      <c r="F248" s="222" t="s">
        <v>375</v>
      </c>
      <c r="G248" s="223" t="s">
        <v>370</v>
      </c>
      <c r="H248" s="224">
        <v>21.259</v>
      </c>
      <c r="I248" s="225"/>
      <c r="J248" s="226">
        <f>ROUND(I248*H248,2)</f>
        <v>0</v>
      </c>
      <c r="K248" s="222" t="s">
        <v>150</v>
      </c>
      <c r="L248" s="71"/>
      <c r="M248" s="227" t="s">
        <v>21</v>
      </c>
      <c r="N248" s="228" t="s">
        <v>43</v>
      </c>
      <c r="O248" s="46"/>
      <c r="P248" s="229">
        <f>O248*H248</f>
        <v>0</v>
      </c>
      <c r="Q248" s="229">
        <v>0</v>
      </c>
      <c r="R248" s="229">
        <f>Q248*H248</f>
        <v>0</v>
      </c>
      <c r="S248" s="229">
        <v>0</v>
      </c>
      <c r="T248" s="230">
        <f>S248*H248</f>
        <v>0</v>
      </c>
      <c r="AR248" s="23" t="s">
        <v>151</v>
      </c>
      <c r="AT248" s="23" t="s">
        <v>146</v>
      </c>
      <c r="AU248" s="23" t="s">
        <v>82</v>
      </c>
      <c r="AY248" s="23" t="s">
        <v>143</v>
      </c>
      <c r="BE248" s="231">
        <f>IF(N248="základní",J248,0)</f>
        <v>0</v>
      </c>
      <c r="BF248" s="231">
        <f>IF(N248="snížená",J248,0)</f>
        <v>0</v>
      </c>
      <c r="BG248" s="231">
        <f>IF(N248="zákl. přenesená",J248,0)</f>
        <v>0</v>
      </c>
      <c r="BH248" s="231">
        <f>IF(N248="sníž. přenesená",J248,0)</f>
        <v>0</v>
      </c>
      <c r="BI248" s="231">
        <f>IF(N248="nulová",J248,0)</f>
        <v>0</v>
      </c>
      <c r="BJ248" s="23" t="s">
        <v>80</v>
      </c>
      <c r="BK248" s="231">
        <f>ROUND(I248*H248,2)</f>
        <v>0</v>
      </c>
      <c r="BL248" s="23" t="s">
        <v>151</v>
      </c>
      <c r="BM248" s="23" t="s">
        <v>376</v>
      </c>
    </row>
    <row r="249" s="1" customFormat="1">
      <c r="B249" s="45"/>
      <c r="C249" s="73"/>
      <c r="D249" s="232" t="s">
        <v>153</v>
      </c>
      <c r="E249" s="73"/>
      <c r="F249" s="233" t="s">
        <v>377</v>
      </c>
      <c r="G249" s="73"/>
      <c r="H249" s="73"/>
      <c r="I249" s="190"/>
      <c r="J249" s="73"/>
      <c r="K249" s="73"/>
      <c r="L249" s="71"/>
      <c r="M249" s="234"/>
      <c r="N249" s="46"/>
      <c r="O249" s="46"/>
      <c r="P249" s="46"/>
      <c r="Q249" s="46"/>
      <c r="R249" s="46"/>
      <c r="S249" s="46"/>
      <c r="T249" s="94"/>
      <c r="AT249" s="23" t="s">
        <v>153</v>
      </c>
      <c r="AU249" s="23" t="s">
        <v>82</v>
      </c>
    </row>
    <row r="250" s="1" customFormat="1" ht="25.5" customHeight="1">
      <c r="B250" s="45"/>
      <c r="C250" s="220" t="s">
        <v>314</v>
      </c>
      <c r="D250" s="220" t="s">
        <v>146</v>
      </c>
      <c r="E250" s="221" t="s">
        <v>379</v>
      </c>
      <c r="F250" s="222" t="s">
        <v>380</v>
      </c>
      <c r="G250" s="223" t="s">
        <v>370</v>
      </c>
      <c r="H250" s="224">
        <v>403.92099999999999</v>
      </c>
      <c r="I250" s="225"/>
      <c r="J250" s="226">
        <f>ROUND(I250*H250,2)</f>
        <v>0</v>
      </c>
      <c r="K250" s="222" t="s">
        <v>150</v>
      </c>
      <c r="L250" s="71"/>
      <c r="M250" s="227" t="s">
        <v>21</v>
      </c>
      <c r="N250" s="228" t="s">
        <v>43</v>
      </c>
      <c r="O250" s="46"/>
      <c r="P250" s="229">
        <f>O250*H250</f>
        <v>0</v>
      </c>
      <c r="Q250" s="229">
        <v>0</v>
      </c>
      <c r="R250" s="229">
        <f>Q250*H250</f>
        <v>0</v>
      </c>
      <c r="S250" s="229">
        <v>0</v>
      </c>
      <c r="T250" s="230">
        <f>S250*H250</f>
        <v>0</v>
      </c>
      <c r="AR250" s="23" t="s">
        <v>151</v>
      </c>
      <c r="AT250" s="23" t="s">
        <v>146</v>
      </c>
      <c r="AU250" s="23" t="s">
        <v>82</v>
      </c>
      <c r="AY250" s="23" t="s">
        <v>143</v>
      </c>
      <c r="BE250" s="231">
        <f>IF(N250="základní",J250,0)</f>
        <v>0</v>
      </c>
      <c r="BF250" s="231">
        <f>IF(N250="snížená",J250,0)</f>
        <v>0</v>
      </c>
      <c r="BG250" s="231">
        <f>IF(N250="zákl. přenesená",J250,0)</f>
        <v>0</v>
      </c>
      <c r="BH250" s="231">
        <f>IF(N250="sníž. přenesená",J250,0)</f>
        <v>0</v>
      </c>
      <c r="BI250" s="231">
        <f>IF(N250="nulová",J250,0)</f>
        <v>0</v>
      </c>
      <c r="BJ250" s="23" t="s">
        <v>80</v>
      </c>
      <c r="BK250" s="231">
        <f>ROUND(I250*H250,2)</f>
        <v>0</v>
      </c>
      <c r="BL250" s="23" t="s">
        <v>151</v>
      </c>
      <c r="BM250" s="23" t="s">
        <v>381</v>
      </c>
    </row>
    <row r="251" s="1" customFormat="1">
      <c r="B251" s="45"/>
      <c r="C251" s="73"/>
      <c r="D251" s="232" t="s">
        <v>153</v>
      </c>
      <c r="E251" s="73"/>
      <c r="F251" s="233" t="s">
        <v>377</v>
      </c>
      <c r="G251" s="73"/>
      <c r="H251" s="73"/>
      <c r="I251" s="190"/>
      <c r="J251" s="73"/>
      <c r="K251" s="73"/>
      <c r="L251" s="71"/>
      <c r="M251" s="234"/>
      <c r="N251" s="46"/>
      <c r="O251" s="46"/>
      <c r="P251" s="46"/>
      <c r="Q251" s="46"/>
      <c r="R251" s="46"/>
      <c r="S251" s="46"/>
      <c r="T251" s="94"/>
      <c r="AT251" s="23" t="s">
        <v>153</v>
      </c>
      <c r="AU251" s="23" t="s">
        <v>82</v>
      </c>
    </row>
    <row r="252" s="12" customFormat="1">
      <c r="B252" s="245"/>
      <c r="C252" s="246"/>
      <c r="D252" s="232" t="s">
        <v>155</v>
      </c>
      <c r="E252" s="246"/>
      <c r="F252" s="248" t="s">
        <v>1114</v>
      </c>
      <c r="G252" s="246"/>
      <c r="H252" s="249">
        <v>403.92099999999999</v>
      </c>
      <c r="I252" s="250"/>
      <c r="J252" s="246"/>
      <c r="K252" s="246"/>
      <c r="L252" s="251"/>
      <c r="M252" s="252"/>
      <c r="N252" s="253"/>
      <c r="O252" s="253"/>
      <c r="P252" s="253"/>
      <c r="Q252" s="253"/>
      <c r="R252" s="253"/>
      <c r="S252" s="253"/>
      <c r="T252" s="254"/>
      <c r="AT252" s="255" t="s">
        <v>155</v>
      </c>
      <c r="AU252" s="255" t="s">
        <v>82</v>
      </c>
      <c r="AV252" s="12" t="s">
        <v>82</v>
      </c>
      <c r="AW252" s="12" t="s">
        <v>6</v>
      </c>
      <c r="AX252" s="12" t="s">
        <v>80</v>
      </c>
      <c r="AY252" s="255" t="s">
        <v>143</v>
      </c>
    </row>
    <row r="253" s="1" customFormat="1" ht="38.25" customHeight="1">
      <c r="B253" s="45"/>
      <c r="C253" s="220" t="s">
        <v>322</v>
      </c>
      <c r="D253" s="220" t="s">
        <v>146</v>
      </c>
      <c r="E253" s="221" t="s">
        <v>384</v>
      </c>
      <c r="F253" s="222" t="s">
        <v>385</v>
      </c>
      <c r="G253" s="223" t="s">
        <v>370</v>
      </c>
      <c r="H253" s="224">
        <v>21.259</v>
      </c>
      <c r="I253" s="225"/>
      <c r="J253" s="226">
        <f>ROUND(I253*H253,2)</f>
        <v>0</v>
      </c>
      <c r="K253" s="222" t="s">
        <v>150</v>
      </c>
      <c r="L253" s="71"/>
      <c r="M253" s="227" t="s">
        <v>21</v>
      </c>
      <c r="N253" s="228" t="s">
        <v>43</v>
      </c>
      <c r="O253" s="46"/>
      <c r="P253" s="229">
        <f>O253*H253</f>
        <v>0</v>
      </c>
      <c r="Q253" s="229">
        <v>0</v>
      </c>
      <c r="R253" s="229">
        <f>Q253*H253</f>
        <v>0</v>
      </c>
      <c r="S253" s="229">
        <v>0</v>
      </c>
      <c r="T253" s="230">
        <f>S253*H253</f>
        <v>0</v>
      </c>
      <c r="AR253" s="23" t="s">
        <v>151</v>
      </c>
      <c r="AT253" s="23" t="s">
        <v>146</v>
      </c>
      <c r="AU253" s="23" t="s">
        <v>82</v>
      </c>
      <c r="AY253" s="23" t="s">
        <v>143</v>
      </c>
      <c r="BE253" s="231">
        <f>IF(N253="základní",J253,0)</f>
        <v>0</v>
      </c>
      <c r="BF253" s="231">
        <f>IF(N253="snížená",J253,0)</f>
        <v>0</v>
      </c>
      <c r="BG253" s="231">
        <f>IF(N253="zákl. přenesená",J253,0)</f>
        <v>0</v>
      </c>
      <c r="BH253" s="231">
        <f>IF(N253="sníž. přenesená",J253,0)</f>
        <v>0</v>
      </c>
      <c r="BI253" s="231">
        <f>IF(N253="nulová",J253,0)</f>
        <v>0</v>
      </c>
      <c r="BJ253" s="23" t="s">
        <v>80</v>
      </c>
      <c r="BK253" s="231">
        <f>ROUND(I253*H253,2)</f>
        <v>0</v>
      </c>
      <c r="BL253" s="23" t="s">
        <v>151</v>
      </c>
      <c r="BM253" s="23" t="s">
        <v>386</v>
      </c>
    </row>
    <row r="254" s="1" customFormat="1">
      <c r="B254" s="45"/>
      <c r="C254" s="73"/>
      <c r="D254" s="232" t="s">
        <v>153</v>
      </c>
      <c r="E254" s="73"/>
      <c r="F254" s="233" t="s">
        <v>387</v>
      </c>
      <c r="G254" s="73"/>
      <c r="H254" s="73"/>
      <c r="I254" s="190"/>
      <c r="J254" s="73"/>
      <c r="K254" s="73"/>
      <c r="L254" s="71"/>
      <c r="M254" s="234"/>
      <c r="N254" s="46"/>
      <c r="O254" s="46"/>
      <c r="P254" s="46"/>
      <c r="Q254" s="46"/>
      <c r="R254" s="46"/>
      <c r="S254" s="46"/>
      <c r="T254" s="94"/>
      <c r="AT254" s="23" t="s">
        <v>153</v>
      </c>
      <c r="AU254" s="23" t="s">
        <v>82</v>
      </c>
    </row>
    <row r="255" s="12" customFormat="1">
      <c r="B255" s="245"/>
      <c r="C255" s="246"/>
      <c r="D255" s="232" t="s">
        <v>155</v>
      </c>
      <c r="E255" s="247" t="s">
        <v>21</v>
      </c>
      <c r="F255" s="248" t="s">
        <v>1115</v>
      </c>
      <c r="G255" s="246"/>
      <c r="H255" s="249">
        <v>21.259</v>
      </c>
      <c r="I255" s="250"/>
      <c r="J255" s="246"/>
      <c r="K255" s="246"/>
      <c r="L255" s="251"/>
      <c r="M255" s="252"/>
      <c r="N255" s="253"/>
      <c r="O255" s="253"/>
      <c r="P255" s="253"/>
      <c r="Q255" s="253"/>
      <c r="R255" s="253"/>
      <c r="S255" s="253"/>
      <c r="T255" s="254"/>
      <c r="AT255" s="255" t="s">
        <v>155</v>
      </c>
      <c r="AU255" s="255" t="s">
        <v>82</v>
      </c>
      <c r="AV255" s="12" t="s">
        <v>82</v>
      </c>
      <c r="AW255" s="12" t="s">
        <v>35</v>
      </c>
      <c r="AX255" s="12" t="s">
        <v>80</v>
      </c>
      <c r="AY255" s="255" t="s">
        <v>143</v>
      </c>
    </row>
    <row r="256" s="10" customFormat="1" ht="29.88" customHeight="1">
      <c r="B256" s="204"/>
      <c r="C256" s="205"/>
      <c r="D256" s="206" t="s">
        <v>71</v>
      </c>
      <c r="E256" s="218" t="s">
        <v>389</v>
      </c>
      <c r="F256" s="218" t="s">
        <v>390</v>
      </c>
      <c r="G256" s="205"/>
      <c r="H256" s="205"/>
      <c r="I256" s="208"/>
      <c r="J256" s="219">
        <f>BK256</f>
        <v>0</v>
      </c>
      <c r="K256" s="205"/>
      <c r="L256" s="210"/>
      <c r="M256" s="211"/>
      <c r="N256" s="212"/>
      <c r="O256" s="212"/>
      <c r="P256" s="213">
        <f>SUM(P257:P263)</f>
        <v>0</v>
      </c>
      <c r="Q256" s="212"/>
      <c r="R256" s="213">
        <f>SUM(R257:R263)</f>
        <v>0</v>
      </c>
      <c r="S256" s="212"/>
      <c r="T256" s="214">
        <f>SUM(T257:T263)</f>
        <v>0</v>
      </c>
      <c r="AR256" s="215" t="s">
        <v>80</v>
      </c>
      <c r="AT256" s="216" t="s">
        <v>71</v>
      </c>
      <c r="AU256" s="216" t="s">
        <v>80</v>
      </c>
      <c r="AY256" s="215" t="s">
        <v>143</v>
      </c>
      <c r="BK256" s="217">
        <f>SUM(BK257:BK263)</f>
        <v>0</v>
      </c>
    </row>
    <row r="257" s="1" customFormat="1" ht="38.25" customHeight="1">
      <c r="B257" s="45"/>
      <c r="C257" s="220" t="s">
        <v>329</v>
      </c>
      <c r="D257" s="220" t="s">
        <v>146</v>
      </c>
      <c r="E257" s="221" t="s">
        <v>392</v>
      </c>
      <c r="F257" s="222" t="s">
        <v>393</v>
      </c>
      <c r="G257" s="223" t="s">
        <v>370</v>
      </c>
      <c r="H257" s="224">
        <v>11.457000000000001</v>
      </c>
      <c r="I257" s="225"/>
      <c r="J257" s="226">
        <f>ROUND(I257*H257,2)</f>
        <v>0</v>
      </c>
      <c r="K257" s="222" t="s">
        <v>150</v>
      </c>
      <c r="L257" s="71"/>
      <c r="M257" s="227" t="s">
        <v>21</v>
      </c>
      <c r="N257" s="228" t="s">
        <v>43</v>
      </c>
      <c r="O257" s="46"/>
      <c r="P257" s="229">
        <f>O257*H257</f>
        <v>0</v>
      </c>
      <c r="Q257" s="229">
        <v>0</v>
      </c>
      <c r="R257" s="229">
        <f>Q257*H257</f>
        <v>0</v>
      </c>
      <c r="S257" s="229">
        <v>0</v>
      </c>
      <c r="T257" s="230">
        <f>S257*H257</f>
        <v>0</v>
      </c>
      <c r="AR257" s="23" t="s">
        <v>151</v>
      </c>
      <c r="AT257" s="23" t="s">
        <v>146</v>
      </c>
      <c r="AU257" s="23" t="s">
        <v>82</v>
      </c>
      <c r="AY257" s="23" t="s">
        <v>143</v>
      </c>
      <c r="BE257" s="231">
        <f>IF(N257="základní",J257,0)</f>
        <v>0</v>
      </c>
      <c r="BF257" s="231">
        <f>IF(N257="snížená",J257,0)</f>
        <v>0</v>
      </c>
      <c r="BG257" s="231">
        <f>IF(N257="zákl. přenesená",J257,0)</f>
        <v>0</v>
      </c>
      <c r="BH257" s="231">
        <f>IF(N257="sníž. přenesená",J257,0)</f>
        <v>0</v>
      </c>
      <c r="BI257" s="231">
        <f>IF(N257="nulová",J257,0)</f>
        <v>0</v>
      </c>
      <c r="BJ257" s="23" t="s">
        <v>80</v>
      </c>
      <c r="BK257" s="231">
        <f>ROUND(I257*H257,2)</f>
        <v>0</v>
      </c>
      <c r="BL257" s="23" t="s">
        <v>151</v>
      </c>
      <c r="BM257" s="23" t="s">
        <v>394</v>
      </c>
    </row>
    <row r="258" s="1" customFormat="1">
      <c r="B258" s="45"/>
      <c r="C258" s="73"/>
      <c r="D258" s="232" t="s">
        <v>153</v>
      </c>
      <c r="E258" s="73"/>
      <c r="F258" s="233" t="s">
        <v>395</v>
      </c>
      <c r="G258" s="73"/>
      <c r="H258" s="73"/>
      <c r="I258" s="190"/>
      <c r="J258" s="73"/>
      <c r="K258" s="73"/>
      <c r="L258" s="71"/>
      <c r="M258" s="234"/>
      <c r="N258" s="46"/>
      <c r="O258" s="46"/>
      <c r="P258" s="46"/>
      <c r="Q258" s="46"/>
      <c r="R258" s="46"/>
      <c r="S258" s="46"/>
      <c r="T258" s="94"/>
      <c r="AT258" s="23" t="s">
        <v>153</v>
      </c>
      <c r="AU258" s="23" t="s">
        <v>82</v>
      </c>
    </row>
    <row r="259" s="1" customFormat="1" ht="51" customHeight="1">
      <c r="B259" s="45"/>
      <c r="C259" s="220" t="s">
        <v>338</v>
      </c>
      <c r="D259" s="220" t="s">
        <v>146</v>
      </c>
      <c r="E259" s="221" t="s">
        <v>397</v>
      </c>
      <c r="F259" s="222" t="s">
        <v>398</v>
      </c>
      <c r="G259" s="223" t="s">
        <v>370</v>
      </c>
      <c r="H259" s="224">
        <v>11.457000000000001</v>
      </c>
      <c r="I259" s="225"/>
      <c r="J259" s="226">
        <f>ROUND(I259*H259,2)</f>
        <v>0</v>
      </c>
      <c r="K259" s="222" t="s">
        <v>150</v>
      </c>
      <c r="L259" s="71"/>
      <c r="M259" s="227" t="s">
        <v>21</v>
      </c>
      <c r="N259" s="228" t="s">
        <v>43</v>
      </c>
      <c r="O259" s="46"/>
      <c r="P259" s="229">
        <f>O259*H259</f>
        <v>0</v>
      </c>
      <c r="Q259" s="229">
        <v>0</v>
      </c>
      <c r="R259" s="229">
        <f>Q259*H259</f>
        <v>0</v>
      </c>
      <c r="S259" s="229">
        <v>0</v>
      </c>
      <c r="T259" s="230">
        <f>S259*H259</f>
        <v>0</v>
      </c>
      <c r="AR259" s="23" t="s">
        <v>151</v>
      </c>
      <c r="AT259" s="23" t="s">
        <v>146</v>
      </c>
      <c r="AU259" s="23" t="s">
        <v>82</v>
      </c>
      <c r="AY259" s="23" t="s">
        <v>143</v>
      </c>
      <c r="BE259" s="231">
        <f>IF(N259="základní",J259,0)</f>
        <v>0</v>
      </c>
      <c r="BF259" s="231">
        <f>IF(N259="snížená",J259,0)</f>
        <v>0</v>
      </c>
      <c r="BG259" s="231">
        <f>IF(N259="zákl. přenesená",J259,0)</f>
        <v>0</v>
      </c>
      <c r="BH259" s="231">
        <f>IF(N259="sníž. přenesená",J259,0)</f>
        <v>0</v>
      </c>
      <c r="BI259" s="231">
        <f>IF(N259="nulová",J259,0)</f>
        <v>0</v>
      </c>
      <c r="BJ259" s="23" t="s">
        <v>80</v>
      </c>
      <c r="BK259" s="231">
        <f>ROUND(I259*H259,2)</f>
        <v>0</v>
      </c>
      <c r="BL259" s="23" t="s">
        <v>151</v>
      </c>
      <c r="BM259" s="23" t="s">
        <v>399</v>
      </c>
    </row>
    <row r="260" s="1" customFormat="1">
      <c r="B260" s="45"/>
      <c r="C260" s="73"/>
      <c r="D260" s="232" t="s">
        <v>153</v>
      </c>
      <c r="E260" s="73"/>
      <c r="F260" s="233" t="s">
        <v>395</v>
      </c>
      <c r="G260" s="73"/>
      <c r="H260" s="73"/>
      <c r="I260" s="190"/>
      <c r="J260" s="73"/>
      <c r="K260" s="73"/>
      <c r="L260" s="71"/>
      <c r="M260" s="234"/>
      <c r="N260" s="46"/>
      <c r="O260" s="46"/>
      <c r="P260" s="46"/>
      <c r="Q260" s="46"/>
      <c r="R260" s="46"/>
      <c r="S260" s="46"/>
      <c r="T260" s="94"/>
      <c r="AT260" s="23" t="s">
        <v>153</v>
      </c>
      <c r="AU260" s="23" t="s">
        <v>82</v>
      </c>
    </row>
    <row r="261" s="1" customFormat="1" ht="51" customHeight="1">
      <c r="B261" s="45"/>
      <c r="C261" s="220" t="s">
        <v>349</v>
      </c>
      <c r="D261" s="220" t="s">
        <v>146</v>
      </c>
      <c r="E261" s="221" t="s">
        <v>401</v>
      </c>
      <c r="F261" s="222" t="s">
        <v>402</v>
      </c>
      <c r="G261" s="223" t="s">
        <v>370</v>
      </c>
      <c r="H261" s="224">
        <v>34.371000000000002</v>
      </c>
      <c r="I261" s="225"/>
      <c r="J261" s="226">
        <f>ROUND(I261*H261,2)</f>
        <v>0</v>
      </c>
      <c r="K261" s="222" t="s">
        <v>150</v>
      </c>
      <c r="L261" s="71"/>
      <c r="M261" s="227" t="s">
        <v>21</v>
      </c>
      <c r="N261" s="228" t="s">
        <v>43</v>
      </c>
      <c r="O261" s="46"/>
      <c r="P261" s="229">
        <f>O261*H261</f>
        <v>0</v>
      </c>
      <c r="Q261" s="229">
        <v>0</v>
      </c>
      <c r="R261" s="229">
        <f>Q261*H261</f>
        <v>0</v>
      </c>
      <c r="S261" s="229">
        <v>0</v>
      </c>
      <c r="T261" s="230">
        <f>S261*H261</f>
        <v>0</v>
      </c>
      <c r="AR261" s="23" t="s">
        <v>151</v>
      </c>
      <c r="AT261" s="23" t="s">
        <v>146</v>
      </c>
      <c r="AU261" s="23" t="s">
        <v>82</v>
      </c>
      <c r="AY261" s="23" t="s">
        <v>143</v>
      </c>
      <c r="BE261" s="231">
        <f>IF(N261="základní",J261,0)</f>
        <v>0</v>
      </c>
      <c r="BF261" s="231">
        <f>IF(N261="snížená",J261,0)</f>
        <v>0</v>
      </c>
      <c r="BG261" s="231">
        <f>IF(N261="zákl. přenesená",J261,0)</f>
        <v>0</v>
      </c>
      <c r="BH261" s="231">
        <f>IF(N261="sníž. přenesená",J261,0)</f>
        <v>0</v>
      </c>
      <c r="BI261" s="231">
        <f>IF(N261="nulová",J261,0)</f>
        <v>0</v>
      </c>
      <c r="BJ261" s="23" t="s">
        <v>80</v>
      </c>
      <c r="BK261" s="231">
        <f>ROUND(I261*H261,2)</f>
        <v>0</v>
      </c>
      <c r="BL261" s="23" t="s">
        <v>151</v>
      </c>
      <c r="BM261" s="23" t="s">
        <v>403</v>
      </c>
    </row>
    <row r="262" s="1" customFormat="1">
      <c r="B262" s="45"/>
      <c r="C262" s="73"/>
      <c r="D262" s="232" t="s">
        <v>153</v>
      </c>
      <c r="E262" s="73"/>
      <c r="F262" s="233" t="s">
        <v>395</v>
      </c>
      <c r="G262" s="73"/>
      <c r="H262" s="73"/>
      <c r="I262" s="190"/>
      <c r="J262" s="73"/>
      <c r="K262" s="73"/>
      <c r="L262" s="71"/>
      <c r="M262" s="234"/>
      <c r="N262" s="46"/>
      <c r="O262" s="46"/>
      <c r="P262" s="46"/>
      <c r="Q262" s="46"/>
      <c r="R262" s="46"/>
      <c r="S262" s="46"/>
      <c r="T262" s="94"/>
      <c r="AT262" s="23" t="s">
        <v>153</v>
      </c>
      <c r="AU262" s="23" t="s">
        <v>82</v>
      </c>
    </row>
    <row r="263" s="12" customFormat="1">
      <c r="B263" s="245"/>
      <c r="C263" s="246"/>
      <c r="D263" s="232" t="s">
        <v>155</v>
      </c>
      <c r="E263" s="246"/>
      <c r="F263" s="248" t="s">
        <v>1116</v>
      </c>
      <c r="G263" s="246"/>
      <c r="H263" s="249">
        <v>34.371000000000002</v>
      </c>
      <c r="I263" s="250"/>
      <c r="J263" s="246"/>
      <c r="K263" s="246"/>
      <c r="L263" s="251"/>
      <c r="M263" s="252"/>
      <c r="N263" s="253"/>
      <c r="O263" s="253"/>
      <c r="P263" s="253"/>
      <c r="Q263" s="253"/>
      <c r="R263" s="253"/>
      <c r="S263" s="253"/>
      <c r="T263" s="254"/>
      <c r="AT263" s="255" t="s">
        <v>155</v>
      </c>
      <c r="AU263" s="255" t="s">
        <v>82</v>
      </c>
      <c r="AV263" s="12" t="s">
        <v>82</v>
      </c>
      <c r="AW263" s="12" t="s">
        <v>6</v>
      </c>
      <c r="AX263" s="12" t="s">
        <v>80</v>
      </c>
      <c r="AY263" s="255" t="s">
        <v>143</v>
      </c>
    </row>
    <row r="264" s="10" customFormat="1" ht="37.44" customHeight="1">
      <c r="B264" s="204"/>
      <c r="C264" s="205"/>
      <c r="D264" s="206" t="s">
        <v>71</v>
      </c>
      <c r="E264" s="207" t="s">
        <v>405</v>
      </c>
      <c r="F264" s="207" t="s">
        <v>406</v>
      </c>
      <c r="G264" s="205"/>
      <c r="H264" s="205"/>
      <c r="I264" s="208"/>
      <c r="J264" s="209">
        <f>BK264</f>
        <v>0</v>
      </c>
      <c r="K264" s="205"/>
      <c r="L264" s="210"/>
      <c r="M264" s="211"/>
      <c r="N264" s="212"/>
      <c r="O264" s="212"/>
      <c r="P264" s="213">
        <f>P265+P269+P283+P290+P294+P355+P396+P409+P474+P493+P548+P559</f>
        <v>0</v>
      </c>
      <c r="Q264" s="212"/>
      <c r="R264" s="213">
        <f>R265+R269+R283+R290+R294+R355+R396+R409+R474+R493+R548+R559</f>
        <v>2.48007293</v>
      </c>
      <c r="S264" s="212"/>
      <c r="T264" s="214">
        <f>T265+T269+T283+T290+T294+T355+T396+T409+T474+T493+T548+T559</f>
        <v>7.3079822700000001</v>
      </c>
      <c r="AR264" s="215" t="s">
        <v>82</v>
      </c>
      <c r="AT264" s="216" t="s">
        <v>71</v>
      </c>
      <c r="AU264" s="216" t="s">
        <v>72</v>
      </c>
      <c r="AY264" s="215" t="s">
        <v>143</v>
      </c>
      <c r="BK264" s="217">
        <f>BK265+BK269+BK283+BK290+BK294+BK355+BK396+BK409+BK474+BK493+BK548+BK559</f>
        <v>0</v>
      </c>
    </row>
    <row r="265" s="10" customFormat="1" ht="19.92" customHeight="1">
      <c r="B265" s="204"/>
      <c r="C265" s="205"/>
      <c r="D265" s="206" t="s">
        <v>71</v>
      </c>
      <c r="E265" s="218" t="s">
        <v>427</v>
      </c>
      <c r="F265" s="218" t="s">
        <v>428</v>
      </c>
      <c r="G265" s="205"/>
      <c r="H265" s="205"/>
      <c r="I265" s="208"/>
      <c r="J265" s="219">
        <f>BK265</f>
        <v>0</v>
      </c>
      <c r="K265" s="205"/>
      <c r="L265" s="210"/>
      <c r="M265" s="211"/>
      <c r="N265" s="212"/>
      <c r="O265" s="212"/>
      <c r="P265" s="213">
        <f>SUM(P266:P268)</f>
        <v>0</v>
      </c>
      <c r="Q265" s="212"/>
      <c r="R265" s="213">
        <f>SUM(R266:R268)</f>
        <v>0</v>
      </c>
      <c r="S265" s="212"/>
      <c r="T265" s="214">
        <f>SUM(T266:T268)</f>
        <v>0</v>
      </c>
      <c r="AR265" s="215" t="s">
        <v>82</v>
      </c>
      <c r="AT265" s="216" t="s">
        <v>71</v>
      </c>
      <c r="AU265" s="216" t="s">
        <v>80</v>
      </c>
      <c r="AY265" s="215" t="s">
        <v>143</v>
      </c>
      <c r="BK265" s="217">
        <f>SUM(BK266:BK268)</f>
        <v>0</v>
      </c>
    </row>
    <row r="266" s="1" customFormat="1" ht="25.5" customHeight="1">
      <c r="B266" s="45"/>
      <c r="C266" s="220" t="s">
        <v>360</v>
      </c>
      <c r="D266" s="220" t="s">
        <v>146</v>
      </c>
      <c r="E266" s="221" t="s">
        <v>430</v>
      </c>
      <c r="F266" s="222" t="s">
        <v>431</v>
      </c>
      <c r="G266" s="223" t="s">
        <v>149</v>
      </c>
      <c r="H266" s="224">
        <v>6</v>
      </c>
      <c r="I266" s="225"/>
      <c r="J266" s="226">
        <f>ROUND(I266*H266,2)</f>
        <v>0</v>
      </c>
      <c r="K266" s="222" t="s">
        <v>150</v>
      </c>
      <c r="L266" s="71"/>
      <c r="M266" s="227" t="s">
        <v>21</v>
      </c>
      <c r="N266" s="228" t="s">
        <v>43</v>
      </c>
      <c r="O266" s="46"/>
      <c r="P266" s="229">
        <f>O266*H266</f>
        <v>0</v>
      </c>
      <c r="Q266" s="229">
        <v>0</v>
      </c>
      <c r="R266" s="229">
        <f>Q266*H266</f>
        <v>0</v>
      </c>
      <c r="S266" s="229">
        <v>0</v>
      </c>
      <c r="T266" s="230">
        <f>S266*H266</f>
        <v>0</v>
      </c>
      <c r="AR266" s="23" t="s">
        <v>239</v>
      </c>
      <c r="AT266" s="23" t="s">
        <v>146</v>
      </c>
      <c r="AU266" s="23" t="s">
        <v>82</v>
      </c>
      <c r="AY266" s="23" t="s">
        <v>143</v>
      </c>
      <c r="BE266" s="231">
        <f>IF(N266="základní",J266,0)</f>
        <v>0</v>
      </c>
      <c r="BF266" s="231">
        <f>IF(N266="snížená",J266,0)</f>
        <v>0</v>
      </c>
      <c r="BG266" s="231">
        <f>IF(N266="zákl. přenesená",J266,0)</f>
        <v>0</v>
      </c>
      <c r="BH266" s="231">
        <f>IF(N266="sníž. přenesená",J266,0)</f>
        <v>0</v>
      </c>
      <c r="BI266" s="231">
        <f>IF(N266="nulová",J266,0)</f>
        <v>0</v>
      </c>
      <c r="BJ266" s="23" t="s">
        <v>80</v>
      </c>
      <c r="BK266" s="231">
        <f>ROUND(I266*H266,2)</f>
        <v>0</v>
      </c>
      <c r="BL266" s="23" t="s">
        <v>239</v>
      </c>
      <c r="BM266" s="23" t="s">
        <v>432</v>
      </c>
    </row>
    <row r="267" s="11" customFormat="1">
      <c r="B267" s="235"/>
      <c r="C267" s="236"/>
      <c r="D267" s="232" t="s">
        <v>155</v>
      </c>
      <c r="E267" s="237" t="s">
        <v>21</v>
      </c>
      <c r="F267" s="238" t="s">
        <v>426</v>
      </c>
      <c r="G267" s="236"/>
      <c r="H267" s="237" t="s">
        <v>21</v>
      </c>
      <c r="I267" s="239"/>
      <c r="J267" s="236"/>
      <c r="K267" s="236"/>
      <c r="L267" s="240"/>
      <c r="M267" s="241"/>
      <c r="N267" s="242"/>
      <c r="O267" s="242"/>
      <c r="P267" s="242"/>
      <c r="Q267" s="242"/>
      <c r="R267" s="242"/>
      <c r="S267" s="242"/>
      <c r="T267" s="243"/>
      <c r="AT267" s="244" t="s">
        <v>155</v>
      </c>
      <c r="AU267" s="244" t="s">
        <v>82</v>
      </c>
      <c r="AV267" s="11" t="s">
        <v>80</v>
      </c>
      <c r="AW267" s="11" t="s">
        <v>35</v>
      </c>
      <c r="AX267" s="11" t="s">
        <v>72</v>
      </c>
      <c r="AY267" s="244" t="s">
        <v>143</v>
      </c>
    </row>
    <row r="268" s="12" customFormat="1">
      <c r="B268" s="245"/>
      <c r="C268" s="246"/>
      <c r="D268" s="232" t="s">
        <v>155</v>
      </c>
      <c r="E268" s="247" t="s">
        <v>21</v>
      </c>
      <c r="F268" s="248" t="s">
        <v>178</v>
      </c>
      <c r="G268" s="246"/>
      <c r="H268" s="249">
        <v>6</v>
      </c>
      <c r="I268" s="250"/>
      <c r="J268" s="246"/>
      <c r="K268" s="246"/>
      <c r="L268" s="251"/>
      <c r="M268" s="252"/>
      <c r="N268" s="253"/>
      <c r="O268" s="253"/>
      <c r="P268" s="253"/>
      <c r="Q268" s="253"/>
      <c r="R268" s="253"/>
      <c r="S268" s="253"/>
      <c r="T268" s="254"/>
      <c r="AT268" s="255" t="s">
        <v>155</v>
      </c>
      <c r="AU268" s="255" t="s">
        <v>82</v>
      </c>
      <c r="AV268" s="12" t="s">
        <v>82</v>
      </c>
      <c r="AW268" s="12" t="s">
        <v>35</v>
      </c>
      <c r="AX268" s="12" t="s">
        <v>80</v>
      </c>
      <c r="AY268" s="255" t="s">
        <v>143</v>
      </c>
    </row>
    <row r="269" s="10" customFormat="1" ht="29.88" customHeight="1">
      <c r="B269" s="204"/>
      <c r="C269" s="205"/>
      <c r="D269" s="206" t="s">
        <v>71</v>
      </c>
      <c r="E269" s="218" t="s">
        <v>433</v>
      </c>
      <c r="F269" s="218" t="s">
        <v>434</v>
      </c>
      <c r="G269" s="205"/>
      <c r="H269" s="205"/>
      <c r="I269" s="208"/>
      <c r="J269" s="219">
        <f>BK269</f>
        <v>0</v>
      </c>
      <c r="K269" s="205"/>
      <c r="L269" s="210"/>
      <c r="M269" s="211"/>
      <c r="N269" s="212"/>
      <c r="O269" s="212"/>
      <c r="P269" s="213">
        <f>SUM(P270:P282)</f>
        <v>0</v>
      </c>
      <c r="Q269" s="212"/>
      <c r="R269" s="213">
        <f>SUM(R270:R282)</f>
        <v>0.00048000000000000007</v>
      </c>
      <c r="S269" s="212"/>
      <c r="T269" s="214">
        <f>SUM(T270:T282)</f>
        <v>0.28049999999999997</v>
      </c>
      <c r="AR269" s="215" t="s">
        <v>82</v>
      </c>
      <c r="AT269" s="216" t="s">
        <v>71</v>
      </c>
      <c r="AU269" s="216" t="s">
        <v>80</v>
      </c>
      <c r="AY269" s="215" t="s">
        <v>143</v>
      </c>
      <c r="BK269" s="217">
        <f>SUM(BK270:BK282)</f>
        <v>0</v>
      </c>
    </row>
    <row r="270" s="1" customFormat="1" ht="25.5" customHeight="1">
      <c r="B270" s="45"/>
      <c r="C270" s="220" t="s">
        <v>367</v>
      </c>
      <c r="D270" s="220" t="s">
        <v>146</v>
      </c>
      <c r="E270" s="221" t="s">
        <v>436</v>
      </c>
      <c r="F270" s="222" t="s">
        <v>437</v>
      </c>
      <c r="G270" s="223" t="s">
        <v>149</v>
      </c>
      <c r="H270" s="224">
        <v>6</v>
      </c>
      <c r="I270" s="225"/>
      <c r="J270" s="226">
        <f>ROUND(I270*H270,2)</f>
        <v>0</v>
      </c>
      <c r="K270" s="222" t="s">
        <v>150</v>
      </c>
      <c r="L270" s="71"/>
      <c r="M270" s="227" t="s">
        <v>21</v>
      </c>
      <c r="N270" s="228" t="s">
        <v>43</v>
      </c>
      <c r="O270" s="46"/>
      <c r="P270" s="229">
        <f>O270*H270</f>
        <v>0</v>
      </c>
      <c r="Q270" s="229">
        <v>0</v>
      </c>
      <c r="R270" s="229">
        <f>Q270*H270</f>
        <v>0</v>
      </c>
      <c r="S270" s="229">
        <v>0</v>
      </c>
      <c r="T270" s="230">
        <f>S270*H270</f>
        <v>0</v>
      </c>
      <c r="AR270" s="23" t="s">
        <v>239</v>
      </c>
      <c r="AT270" s="23" t="s">
        <v>146</v>
      </c>
      <c r="AU270" s="23" t="s">
        <v>82</v>
      </c>
      <c r="AY270" s="23" t="s">
        <v>143</v>
      </c>
      <c r="BE270" s="231">
        <f>IF(N270="základní",J270,0)</f>
        <v>0</v>
      </c>
      <c r="BF270" s="231">
        <f>IF(N270="snížená",J270,0)</f>
        <v>0</v>
      </c>
      <c r="BG270" s="231">
        <f>IF(N270="zákl. přenesená",J270,0)</f>
        <v>0</v>
      </c>
      <c r="BH270" s="231">
        <f>IF(N270="sníž. přenesená",J270,0)</f>
        <v>0</v>
      </c>
      <c r="BI270" s="231">
        <f>IF(N270="nulová",J270,0)</f>
        <v>0</v>
      </c>
      <c r="BJ270" s="23" t="s">
        <v>80</v>
      </c>
      <c r="BK270" s="231">
        <f>ROUND(I270*H270,2)</f>
        <v>0</v>
      </c>
      <c r="BL270" s="23" t="s">
        <v>239</v>
      </c>
      <c r="BM270" s="23" t="s">
        <v>438</v>
      </c>
    </row>
    <row r="271" s="11" customFormat="1">
      <c r="B271" s="235"/>
      <c r="C271" s="236"/>
      <c r="D271" s="232" t="s">
        <v>155</v>
      </c>
      <c r="E271" s="237" t="s">
        <v>21</v>
      </c>
      <c r="F271" s="238" t="s">
        <v>426</v>
      </c>
      <c r="G271" s="236"/>
      <c r="H271" s="237" t="s">
        <v>21</v>
      </c>
      <c r="I271" s="239"/>
      <c r="J271" s="236"/>
      <c r="K271" s="236"/>
      <c r="L271" s="240"/>
      <c r="M271" s="241"/>
      <c r="N271" s="242"/>
      <c r="O271" s="242"/>
      <c r="P271" s="242"/>
      <c r="Q271" s="242"/>
      <c r="R271" s="242"/>
      <c r="S271" s="242"/>
      <c r="T271" s="243"/>
      <c r="AT271" s="244" t="s">
        <v>155</v>
      </c>
      <c r="AU271" s="244" t="s">
        <v>82</v>
      </c>
      <c r="AV271" s="11" t="s">
        <v>80</v>
      </c>
      <c r="AW271" s="11" t="s">
        <v>35</v>
      </c>
      <c r="AX271" s="11" t="s">
        <v>72</v>
      </c>
      <c r="AY271" s="244" t="s">
        <v>143</v>
      </c>
    </row>
    <row r="272" s="12" customFormat="1">
      <c r="B272" s="245"/>
      <c r="C272" s="246"/>
      <c r="D272" s="232" t="s">
        <v>155</v>
      </c>
      <c r="E272" s="247" t="s">
        <v>21</v>
      </c>
      <c r="F272" s="248" t="s">
        <v>178</v>
      </c>
      <c r="G272" s="246"/>
      <c r="H272" s="249">
        <v>6</v>
      </c>
      <c r="I272" s="250"/>
      <c r="J272" s="246"/>
      <c r="K272" s="246"/>
      <c r="L272" s="251"/>
      <c r="M272" s="252"/>
      <c r="N272" s="253"/>
      <c r="O272" s="253"/>
      <c r="P272" s="253"/>
      <c r="Q272" s="253"/>
      <c r="R272" s="253"/>
      <c r="S272" s="253"/>
      <c r="T272" s="254"/>
      <c r="AT272" s="255" t="s">
        <v>155</v>
      </c>
      <c r="AU272" s="255" t="s">
        <v>82</v>
      </c>
      <c r="AV272" s="12" t="s">
        <v>82</v>
      </c>
      <c r="AW272" s="12" t="s">
        <v>35</v>
      </c>
      <c r="AX272" s="12" t="s">
        <v>80</v>
      </c>
      <c r="AY272" s="255" t="s">
        <v>143</v>
      </c>
    </row>
    <row r="273" s="1" customFormat="1" ht="25.5" customHeight="1">
      <c r="B273" s="45"/>
      <c r="C273" s="220" t="s">
        <v>373</v>
      </c>
      <c r="D273" s="220" t="s">
        <v>146</v>
      </c>
      <c r="E273" s="221" t="s">
        <v>440</v>
      </c>
      <c r="F273" s="222" t="s">
        <v>441</v>
      </c>
      <c r="G273" s="223" t="s">
        <v>149</v>
      </c>
      <c r="H273" s="224">
        <v>6</v>
      </c>
      <c r="I273" s="225"/>
      <c r="J273" s="226">
        <f>ROUND(I273*H273,2)</f>
        <v>0</v>
      </c>
      <c r="K273" s="222" t="s">
        <v>150</v>
      </c>
      <c r="L273" s="71"/>
      <c r="M273" s="227" t="s">
        <v>21</v>
      </c>
      <c r="N273" s="228" t="s">
        <v>43</v>
      </c>
      <c r="O273" s="46"/>
      <c r="P273" s="229">
        <f>O273*H273</f>
        <v>0</v>
      </c>
      <c r="Q273" s="229">
        <v>8.0000000000000007E-05</v>
      </c>
      <c r="R273" s="229">
        <f>Q273*H273</f>
        <v>0.00048000000000000007</v>
      </c>
      <c r="S273" s="229">
        <v>0.04675</v>
      </c>
      <c r="T273" s="230">
        <f>S273*H273</f>
        <v>0.28049999999999997</v>
      </c>
      <c r="AR273" s="23" t="s">
        <v>239</v>
      </c>
      <c r="AT273" s="23" t="s">
        <v>146</v>
      </c>
      <c r="AU273" s="23" t="s">
        <v>82</v>
      </c>
      <c r="AY273" s="23" t="s">
        <v>143</v>
      </c>
      <c r="BE273" s="231">
        <f>IF(N273="základní",J273,0)</f>
        <v>0</v>
      </c>
      <c r="BF273" s="231">
        <f>IF(N273="snížená",J273,0)</f>
        <v>0</v>
      </c>
      <c r="BG273" s="231">
        <f>IF(N273="zákl. přenesená",J273,0)</f>
        <v>0</v>
      </c>
      <c r="BH273" s="231">
        <f>IF(N273="sníž. přenesená",J273,0)</f>
        <v>0</v>
      </c>
      <c r="BI273" s="231">
        <f>IF(N273="nulová",J273,0)</f>
        <v>0</v>
      </c>
      <c r="BJ273" s="23" t="s">
        <v>80</v>
      </c>
      <c r="BK273" s="231">
        <f>ROUND(I273*H273,2)</f>
        <v>0</v>
      </c>
      <c r="BL273" s="23" t="s">
        <v>239</v>
      </c>
      <c r="BM273" s="23" t="s">
        <v>442</v>
      </c>
    </row>
    <row r="274" s="11" customFormat="1">
      <c r="B274" s="235"/>
      <c r="C274" s="236"/>
      <c r="D274" s="232" t="s">
        <v>155</v>
      </c>
      <c r="E274" s="237" t="s">
        <v>21</v>
      </c>
      <c r="F274" s="238" t="s">
        <v>421</v>
      </c>
      <c r="G274" s="236"/>
      <c r="H274" s="237" t="s">
        <v>21</v>
      </c>
      <c r="I274" s="239"/>
      <c r="J274" s="236"/>
      <c r="K274" s="236"/>
      <c r="L274" s="240"/>
      <c r="M274" s="241"/>
      <c r="N274" s="242"/>
      <c r="O274" s="242"/>
      <c r="P274" s="242"/>
      <c r="Q274" s="242"/>
      <c r="R274" s="242"/>
      <c r="S274" s="242"/>
      <c r="T274" s="243"/>
      <c r="AT274" s="244" t="s">
        <v>155</v>
      </c>
      <c r="AU274" s="244" t="s">
        <v>82</v>
      </c>
      <c r="AV274" s="11" t="s">
        <v>80</v>
      </c>
      <c r="AW274" s="11" t="s">
        <v>35</v>
      </c>
      <c r="AX274" s="11" t="s">
        <v>72</v>
      </c>
      <c r="AY274" s="244" t="s">
        <v>143</v>
      </c>
    </row>
    <row r="275" s="12" customFormat="1">
      <c r="B275" s="245"/>
      <c r="C275" s="246"/>
      <c r="D275" s="232" t="s">
        <v>155</v>
      </c>
      <c r="E275" s="247" t="s">
        <v>21</v>
      </c>
      <c r="F275" s="248" t="s">
        <v>178</v>
      </c>
      <c r="G275" s="246"/>
      <c r="H275" s="249">
        <v>6</v>
      </c>
      <c r="I275" s="250"/>
      <c r="J275" s="246"/>
      <c r="K275" s="246"/>
      <c r="L275" s="251"/>
      <c r="M275" s="252"/>
      <c r="N275" s="253"/>
      <c r="O275" s="253"/>
      <c r="P275" s="253"/>
      <c r="Q275" s="253"/>
      <c r="R275" s="253"/>
      <c r="S275" s="253"/>
      <c r="T275" s="254"/>
      <c r="AT275" s="255" t="s">
        <v>155</v>
      </c>
      <c r="AU275" s="255" t="s">
        <v>82</v>
      </c>
      <c r="AV275" s="12" t="s">
        <v>82</v>
      </c>
      <c r="AW275" s="12" t="s">
        <v>35</v>
      </c>
      <c r="AX275" s="12" t="s">
        <v>80</v>
      </c>
      <c r="AY275" s="255" t="s">
        <v>143</v>
      </c>
    </row>
    <row r="276" s="1" customFormat="1" ht="25.5" customHeight="1">
      <c r="B276" s="45"/>
      <c r="C276" s="220" t="s">
        <v>378</v>
      </c>
      <c r="D276" s="220" t="s">
        <v>146</v>
      </c>
      <c r="E276" s="221" t="s">
        <v>444</v>
      </c>
      <c r="F276" s="222" t="s">
        <v>445</v>
      </c>
      <c r="G276" s="223" t="s">
        <v>149</v>
      </c>
      <c r="H276" s="224">
        <v>6</v>
      </c>
      <c r="I276" s="225"/>
      <c r="J276" s="226">
        <f>ROUND(I276*H276,2)</f>
        <v>0</v>
      </c>
      <c r="K276" s="222" t="s">
        <v>150</v>
      </c>
      <c r="L276" s="71"/>
      <c r="M276" s="227" t="s">
        <v>21</v>
      </c>
      <c r="N276" s="228" t="s">
        <v>43</v>
      </c>
      <c r="O276" s="46"/>
      <c r="P276" s="229">
        <f>O276*H276</f>
        <v>0</v>
      </c>
      <c r="Q276" s="229">
        <v>0</v>
      </c>
      <c r="R276" s="229">
        <f>Q276*H276</f>
        <v>0</v>
      </c>
      <c r="S276" s="229">
        <v>0</v>
      </c>
      <c r="T276" s="230">
        <f>S276*H276</f>
        <v>0</v>
      </c>
      <c r="AR276" s="23" t="s">
        <v>239</v>
      </c>
      <c r="AT276" s="23" t="s">
        <v>146</v>
      </c>
      <c r="AU276" s="23" t="s">
        <v>82</v>
      </c>
      <c r="AY276" s="23" t="s">
        <v>143</v>
      </c>
      <c r="BE276" s="231">
        <f>IF(N276="základní",J276,0)</f>
        <v>0</v>
      </c>
      <c r="BF276" s="231">
        <f>IF(N276="snížená",J276,0)</f>
        <v>0</v>
      </c>
      <c r="BG276" s="231">
        <f>IF(N276="zákl. přenesená",J276,0)</f>
        <v>0</v>
      </c>
      <c r="BH276" s="231">
        <f>IF(N276="sníž. přenesená",J276,0)</f>
        <v>0</v>
      </c>
      <c r="BI276" s="231">
        <f>IF(N276="nulová",J276,0)</f>
        <v>0</v>
      </c>
      <c r="BJ276" s="23" t="s">
        <v>80</v>
      </c>
      <c r="BK276" s="231">
        <f>ROUND(I276*H276,2)</f>
        <v>0</v>
      </c>
      <c r="BL276" s="23" t="s">
        <v>239</v>
      </c>
      <c r="BM276" s="23" t="s">
        <v>446</v>
      </c>
    </row>
    <row r="277" s="11" customFormat="1">
      <c r="B277" s="235"/>
      <c r="C277" s="236"/>
      <c r="D277" s="232" t="s">
        <v>155</v>
      </c>
      <c r="E277" s="237" t="s">
        <v>21</v>
      </c>
      <c r="F277" s="238" t="s">
        <v>426</v>
      </c>
      <c r="G277" s="236"/>
      <c r="H277" s="237" t="s">
        <v>21</v>
      </c>
      <c r="I277" s="239"/>
      <c r="J277" s="236"/>
      <c r="K277" s="236"/>
      <c r="L277" s="240"/>
      <c r="M277" s="241"/>
      <c r="N277" s="242"/>
      <c r="O277" s="242"/>
      <c r="P277" s="242"/>
      <c r="Q277" s="242"/>
      <c r="R277" s="242"/>
      <c r="S277" s="242"/>
      <c r="T277" s="243"/>
      <c r="AT277" s="244" t="s">
        <v>155</v>
      </c>
      <c r="AU277" s="244" t="s">
        <v>82</v>
      </c>
      <c r="AV277" s="11" t="s">
        <v>80</v>
      </c>
      <c r="AW277" s="11" t="s">
        <v>35</v>
      </c>
      <c r="AX277" s="11" t="s">
        <v>72</v>
      </c>
      <c r="AY277" s="244" t="s">
        <v>143</v>
      </c>
    </row>
    <row r="278" s="12" customFormat="1">
      <c r="B278" s="245"/>
      <c r="C278" s="246"/>
      <c r="D278" s="232" t="s">
        <v>155</v>
      </c>
      <c r="E278" s="247" t="s">
        <v>21</v>
      </c>
      <c r="F278" s="248" t="s">
        <v>178</v>
      </c>
      <c r="G278" s="246"/>
      <c r="H278" s="249">
        <v>6</v>
      </c>
      <c r="I278" s="250"/>
      <c r="J278" s="246"/>
      <c r="K278" s="246"/>
      <c r="L278" s="251"/>
      <c r="M278" s="252"/>
      <c r="N278" s="253"/>
      <c r="O278" s="253"/>
      <c r="P278" s="253"/>
      <c r="Q278" s="253"/>
      <c r="R278" s="253"/>
      <c r="S278" s="253"/>
      <c r="T278" s="254"/>
      <c r="AT278" s="255" t="s">
        <v>155</v>
      </c>
      <c r="AU278" s="255" t="s">
        <v>82</v>
      </c>
      <c r="AV278" s="12" t="s">
        <v>82</v>
      </c>
      <c r="AW278" s="12" t="s">
        <v>35</v>
      </c>
      <c r="AX278" s="12" t="s">
        <v>80</v>
      </c>
      <c r="AY278" s="255" t="s">
        <v>143</v>
      </c>
    </row>
    <row r="279" s="1" customFormat="1" ht="25.5" customHeight="1">
      <c r="B279" s="45"/>
      <c r="C279" s="220" t="s">
        <v>383</v>
      </c>
      <c r="D279" s="220" t="s">
        <v>146</v>
      </c>
      <c r="E279" s="221" t="s">
        <v>448</v>
      </c>
      <c r="F279" s="222" t="s">
        <v>449</v>
      </c>
      <c r="G279" s="223" t="s">
        <v>162</v>
      </c>
      <c r="H279" s="224">
        <v>10.800000000000001</v>
      </c>
      <c r="I279" s="225"/>
      <c r="J279" s="226">
        <f>ROUND(I279*H279,2)</f>
        <v>0</v>
      </c>
      <c r="K279" s="222" t="s">
        <v>150</v>
      </c>
      <c r="L279" s="71"/>
      <c r="M279" s="227" t="s">
        <v>21</v>
      </c>
      <c r="N279" s="228" t="s">
        <v>43</v>
      </c>
      <c r="O279" s="46"/>
      <c r="P279" s="229">
        <f>O279*H279</f>
        <v>0</v>
      </c>
      <c r="Q279" s="229">
        <v>0</v>
      </c>
      <c r="R279" s="229">
        <f>Q279*H279</f>
        <v>0</v>
      </c>
      <c r="S279" s="229">
        <v>0</v>
      </c>
      <c r="T279" s="230">
        <f>S279*H279</f>
        <v>0</v>
      </c>
      <c r="AR279" s="23" t="s">
        <v>239</v>
      </c>
      <c r="AT279" s="23" t="s">
        <v>146</v>
      </c>
      <c r="AU279" s="23" t="s">
        <v>82</v>
      </c>
      <c r="AY279" s="23" t="s">
        <v>143</v>
      </c>
      <c r="BE279" s="231">
        <f>IF(N279="základní",J279,0)</f>
        <v>0</v>
      </c>
      <c r="BF279" s="231">
        <f>IF(N279="snížená",J279,0)</f>
        <v>0</v>
      </c>
      <c r="BG279" s="231">
        <f>IF(N279="zákl. přenesená",J279,0)</f>
        <v>0</v>
      </c>
      <c r="BH279" s="231">
        <f>IF(N279="sníž. přenesená",J279,0)</f>
        <v>0</v>
      </c>
      <c r="BI279" s="231">
        <f>IF(N279="nulová",J279,0)</f>
        <v>0</v>
      </c>
      <c r="BJ279" s="23" t="s">
        <v>80</v>
      </c>
      <c r="BK279" s="231">
        <f>ROUND(I279*H279,2)</f>
        <v>0</v>
      </c>
      <c r="BL279" s="23" t="s">
        <v>239</v>
      </c>
      <c r="BM279" s="23" t="s">
        <v>450</v>
      </c>
    </row>
    <row r="280" s="1" customFormat="1">
      <c r="B280" s="45"/>
      <c r="C280" s="73"/>
      <c r="D280" s="232" t="s">
        <v>153</v>
      </c>
      <c r="E280" s="73"/>
      <c r="F280" s="233" t="s">
        <v>451</v>
      </c>
      <c r="G280" s="73"/>
      <c r="H280" s="73"/>
      <c r="I280" s="190"/>
      <c r="J280" s="73"/>
      <c r="K280" s="73"/>
      <c r="L280" s="71"/>
      <c r="M280" s="234"/>
      <c r="N280" s="46"/>
      <c r="O280" s="46"/>
      <c r="P280" s="46"/>
      <c r="Q280" s="46"/>
      <c r="R280" s="46"/>
      <c r="S280" s="46"/>
      <c r="T280" s="94"/>
      <c r="AT280" s="23" t="s">
        <v>153</v>
      </c>
      <c r="AU280" s="23" t="s">
        <v>82</v>
      </c>
    </row>
    <row r="281" s="11" customFormat="1">
      <c r="B281" s="235"/>
      <c r="C281" s="236"/>
      <c r="D281" s="232" t="s">
        <v>155</v>
      </c>
      <c r="E281" s="237" t="s">
        <v>21</v>
      </c>
      <c r="F281" s="238" t="s">
        <v>426</v>
      </c>
      <c r="G281" s="236"/>
      <c r="H281" s="237" t="s">
        <v>21</v>
      </c>
      <c r="I281" s="239"/>
      <c r="J281" s="236"/>
      <c r="K281" s="236"/>
      <c r="L281" s="240"/>
      <c r="M281" s="241"/>
      <c r="N281" s="242"/>
      <c r="O281" s="242"/>
      <c r="P281" s="242"/>
      <c r="Q281" s="242"/>
      <c r="R281" s="242"/>
      <c r="S281" s="242"/>
      <c r="T281" s="243"/>
      <c r="AT281" s="244" t="s">
        <v>155</v>
      </c>
      <c r="AU281" s="244" t="s">
        <v>82</v>
      </c>
      <c r="AV281" s="11" t="s">
        <v>80</v>
      </c>
      <c r="AW281" s="11" t="s">
        <v>35</v>
      </c>
      <c r="AX281" s="11" t="s">
        <v>72</v>
      </c>
      <c r="AY281" s="244" t="s">
        <v>143</v>
      </c>
    </row>
    <row r="282" s="12" customFormat="1">
      <c r="B282" s="245"/>
      <c r="C282" s="246"/>
      <c r="D282" s="232" t="s">
        <v>155</v>
      </c>
      <c r="E282" s="247" t="s">
        <v>21</v>
      </c>
      <c r="F282" s="248" t="s">
        <v>1117</v>
      </c>
      <c r="G282" s="246"/>
      <c r="H282" s="249">
        <v>10.800000000000001</v>
      </c>
      <c r="I282" s="250"/>
      <c r="J282" s="246"/>
      <c r="K282" s="246"/>
      <c r="L282" s="251"/>
      <c r="M282" s="252"/>
      <c r="N282" s="253"/>
      <c r="O282" s="253"/>
      <c r="P282" s="253"/>
      <c r="Q282" s="253"/>
      <c r="R282" s="253"/>
      <c r="S282" s="253"/>
      <c r="T282" s="254"/>
      <c r="AT282" s="255" t="s">
        <v>155</v>
      </c>
      <c r="AU282" s="255" t="s">
        <v>82</v>
      </c>
      <c r="AV282" s="12" t="s">
        <v>82</v>
      </c>
      <c r="AW282" s="12" t="s">
        <v>35</v>
      </c>
      <c r="AX282" s="12" t="s">
        <v>80</v>
      </c>
      <c r="AY282" s="255" t="s">
        <v>143</v>
      </c>
    </row>
    <row r="283" s="10" customFormat="1" ht="29.88" customHeight="1">
      <c r="B283" s="204"/>
      <c r="C283" s="205"/>
      <c r="D283" s="206" t="s">
        <v>71</v>
      </c>
      <c r="E283" s="218" t="s">
        <v>453</v>
      </c>
      <c r="F283" s="218" t="s">
        <v>454</v>
      </c>
      <c r="G283" s="205"/>
      <c r="H283" s="205"/>
      <c r="I283" s="208"/>
      <c r="J283" s="219">
        <f>BK283</f>
        <v>0</v>
      </c>
      <c r="K283" s="205"/>
      <c r="L283" s="210"/>
      <c r="M283" s="211"/>
      <c r="N283" s="212"/>
      <c r="O283" s="212"/>
      <c r="P283" s="213">
        <f>SUM(P284:P289)</f>
        <v>0</v>
      </c>
      <c r="Q283" s="212"/>
      <c r="R283" s="213">
        <f>SUM(R284:R289)</f>
        <v>0.031</v>
      </c>
      <c r="S283" s="212"/>
      <c r="T283" s="214">
        <f>SUM(T284:T289)</f>
        <v>0.062</v>
      </c>
      <c r="AR283" s="215" t="s">
        <v>82</v>
      </c>
      <c r="AT283" s="216" t="s">
        <v>71</v>
      </c>
      <c r="AU283" s="216" t="s">
        <v>80</v>
      </c>
      <c r="AY283" s="215" t="s">
        <v>143</v>
      </c>
      <c r="BK283" s="217">
        <f>SUM(BK284:BK289)</f>
        <v>0</v>
      </c>
    </row>
    <row r="284" s="1" customFormat="1" ht="16.5" customHeight="1">
      <c r="B284" s="45"/>
      <c r="C284" s="220" t="s">
        <v>391</v>
      </c>
      <c r="D284" s="220" t="s">
        <v>146</v>
      </c>
      <c r="E284" s="221" t="s">
        <v>462</v>
      </c>
      <c r="F284" s="222" t="s">
        <v>463</v>
      </c>
      <c r="G284" s="223" t="s">
        <v>419</v>
      </c>
      <c r="H284" s="224">
        <v>30</v>
      </c>
      <c r="I284" s="225"/>
      <c r="J284" s="226">
        <f>ROUND(I284*H284,2)</f>
        <v>0</v>
      </c>
      <c r="K284" s="222" t="s">
        <v>352</v>
      </c>
      <c r="L284" s="71"/>
      <c r="M284" s="227" t="s">
        <v>21</v>
      </c>
      <c r="N284" s="228" t="s">
        <v>43</v>
      </c>
      <c r="O284" s="46"/>
      <c r="P284" s="229">
        <f>O284*H284</f>
        <v>0</v>
      </c>
      <c r="Q284" s="229">
        <v>0.001</v>
      </c>
      <c r="R284" s="229">
        <f>Q284*H284</f>
        <v>0.029999999999999999</v>
      </c>
      <c r="S284" s="229">
        <v>0.002</v>
      </c>
      <c r="T284" s="230">
        <f>S284*H284</f>
        <v>0.059999999999999998</v>
      </c>
      <c r="AR284" s="23" t="s">
        <v>239</v>
      </c>
      <c r="AT284" s="23" t="s">
        <v>146</v>
      </c>
      <c r="AU284" s="23" t="s">
        <v>82</v>
      </c>
      <c r="AY284" s="23" t="s">
        <v>143</v>
      </c>
      <c r="BE284" s="231">
        <f>IF(N284="základní",J284,0)</f>
        <v>0</v>
      </c>
      <c r="BF284" s="231">
        <f>IF(N284="snížená",J284,0)</f>
        <v>0</v>
      </c>
      <c r="BG284" s="231">
        <f>IF(N284="zákl. přenesená",J284,0)</f>
        <v>0</v>
      </c>
      <c r="BH284" s="231">
        <f>IF(N284="sníž. přenesená",J284,0)</f>
        <v>0</v>
      </c>
      <c r="BI284" s="231">
        <f>IF(N284="nulová",J284,0)</f>
        <v>0</v>
      </c>
      <c r="BJ284" s="23" t="s">
        <v>80</v>
      </c>
      <c r="BK284" s="231">
        <f>ROUND(I284*H284,2)</f>
        <v>0</v>
      </c>
      <c r="BL284" s="23" t="s">
        <v>239</v>
      </c>
      <c r="BM284" s="23" t="s">
        <v>464</v>
      </c>
    </row>
    <row r="285" s="11" customFormat="1">
      <c r="B285" s="235"/>
      <c r="C285" s="236"/>
      <c r="D285" s="232" t="s">
        <v>155</v>
      </c>
      <c r="E285" s="237" t="s">
        <v>21</v>
      </c>
      <c r="F285" s="238" t="s">
        <v>465</v>
      </c>
      <c r="G285" s="236"/>
      <c r="H285" s="237" t="s">
        <v>21</v>
      </c>
      <c r="I285" s="239"/>
      <c r="J285" s="236"/>
      <c r="K285" s="236"/>
      <c r="L285" s="240"/>
      <c r="M285" s="241"/>
      <c r="N285" s="242"/>
      <c r="O285" s="242"/>
      <c r="P285" s="242"/>
      <c r="Q285" s="242"/>
      <c r="R285" s="242"/>
      <c r="S285" s="242"/>
      <c r="T285" s="243"/>
      <c r="AT285" s="244" t="s">
        <v>155</v>
      </c>
      <c r="AU285" s="244" t="s">
        <v>82</v>
      </c>
      <c r="AV285" s="11" t="s">
        <v>80</v>
      </c>
      <c r="AW285" s="11" t="s">
        <v>35</v>
      </c>
      <c r="AX285" s="11" t="s">
        <v>72</v>
      </c>
      <c r="AY285" s="244" t="s">
        <v>143</v>
      </c>
    </row>
    <row r="286" s="12" customFormat="1">
      <c r="B286" s="245"/>
      <c r="C286" s="246"/>
      <c r="D286" s="232" t="s">
        <v>155</v>
      </c>
      <c r="E286" s="247" t="s">
        <v>21</v>
      </c>
      <c r="F286" s="248" t="s">
        <v>322</v>
      </c>
      <c r="G286" s="246"/>
      <c r="H286" s="249">
        <v>30</v>
      </c>
      <c r="I286" s="250"/>
      <c r="J286" s="246"/>
      <c r="K286" s="246"/>
      <c r="L286" s="251"/>
      <c r="M286" s="252"/>
      <c r="N286" s="253"/>
      <c r="O286" s="253"/>
      <c r="P286" s="253"/>
      <c r="Q286" s="253"/>
      <c r="R286" s="253"/>
      <c r="S286" s="253"/>
      <c r="T286" s="254"/>
      <c r="AT286" s="255" t="s">
        <v>155</v>
      </c>
      <c r="AU286" s="255" t="s">
        <v>82</v>
      </c>
      <c r="AV286" s="12" t="s">
        <v>82</v>
      </c>
      <c r="AW286" s="12" t="s">
        <v>35</v>
      </c>
      <c r="AX286" s="12" t="s">
        <v>80</v>
      </c>
      <c r="AY286" s="255" t="s">
        <v>143</v>
      </c>
    </row>
    <row r="287" s="1" customFormat="1" ht="63.75" customHeight="1">
      <c r="B287" s="45"/>
      <c r="C287" s="220" t="s">
        <v>396</v>
      </c>
      <c r="D287" s="220" t="s">
        <v>146</v>
      </c>
      <c r="E287" s="221" t="s">
        <v>467</v>
      </c>
      <c r="F287" s="222" t="s">
        <v>468</v>
      </c>
      <c r="G287" s="223" t="s">
        <v>469</v>
      </c>
      <c r="H287" s="224">
        <v>1</v>
      </c>
      <c r="I287" s="225"/>
      <c r="J287" s="226">
        <f>ROUND(I287*H287,2)</f>
        <v>0</v>
      </c>
      <c r="K287" s="222" t="s">
        <v>352</v>
      </c>
      <c r="L287" s="71"/>
      <c r="M287" s="227" t="s">
        <v>21</v>
      </c>
      <c r="N287" s="228" t="s">
        <v>43</v>
      </c>
      <c r="O287" s="46"/>
      <c r="P287" s="229">
        <f>O287*H287</f>
        <v>0</v>
      </c>
      <c r="Q287" s="229">
        <v>0.001</v>
      </c>
      <c r="R287" s="229">
        <f>Q287*H287</f>
        <v>0.001</v>
      </c>
      <c r="S287" s="229">
        <v>0.002</v>
      </c>
      <c r="T287" s="230">
        <f>S287*H287</f>
        <v>0.002</v>
      </c>
      <c r="AR287" s="23" t="s">
        <v>239</v>
      </c>
      <c r="AT287" s="23" t="s">
        <v>146</v>
      </c>
      <c r="AU287" s="23" t="s">
        <v>82</v>
      </c>
      <c r="AY287" s="23" t="s">
        <v>143</v>
      </c>
      <c r="BE287" s="231">
        <f>IF(N287="základní",J287,0)</f>
        <v>0</v>
      </c>
      <c r="BF287" s="231">
        <f>IF(N287="snížená",J287,0)</f>
        <v>0</v>
      </c>
      <c r="BG287" s="231">
        <f>IF(N287="zákl. přenesená",J287,0)</f>
        <v>0</v>
      </c>
      <c r="BH287" s="231">
        <f>IF(N287="sníž. přenesená",J287,0)</f>
        <v>0</v>
      </c>
      <c r="BI287" s="231">
        <f>IF(N287="nulová",J287,0)</f>
        <v>0</v>
      </c>
      <c r="BJ287" s="23" t="s">
        <v>80</v>
      </c>
      <c r="BK287" s="231">
        <f>ROUND(I287*H287,2)</f>
        <v>0</v>
      </c>
      <c r="BL287" s="23" t="s">
        <v>239</v>
      </c>
      <c r="BM287" s="23" t="s">
        <v>470</v>
      </c>
    </row>
    <row r="288" s="11" customFormat="1">
      <c r="B288" s="235"/>
      <c r="C288" s="236"/>
      <c r="D288" s="232" t="s">
        <v>155</v>
      </c>
      <c r="E288" s="237" t="s">
        <v>21</v>
      </c>
      <c r="F288" s="238" t="s">
        <v>471</v>
      </c>
      <c r="G288" s="236"/>
      <c r="H288" s="237" t="s">
        <v>21</v>
      </c>
      <c r="I288" s="239"/>
      <c r="J288" s="236"/>
      <c r="K288" s="236"/>
      <c r="L288" s="240"/>
      <c r="M288" s="241"/>
      <c r="N288" s="242"/>
      <c r="O288" s="242"/>
      <c r="P288" s="242"/>
      <c r="Q288" s="242"/>
      <c r="R288" s="242"/>
      <c r="S288" s="242"/>
      <c r="T288" s="243"/>
      <c r="AT288" s="244" t="s">
        <v>155</v>
      </c>
      <c r="AU288" s="244" t="s">
        <v>82</v>
      </c>
      <c r="AV288" s="11" t="s">
        <v>80</v>
      </c>
      <c r="AW288" s="11" t="s">
        <v>35</v>
      </c>
      <c r="AX288" s="11" t="s">
        <v>72</v>
      </c>
      <c r="AY288" s="244" t="s">
        <v>143</v>
      </c>
    </row>
    <row r="289" s="12" customFormat="1">
      <c r="B289" s="245"/>
      <c r="C289" s="246"/>
      <c r="D289" s="232" t="s">
        <v>155</v>
      </c>
      <c r="E289" s="247" t="s">
        <v>21</v>
      </c>
      <c r="F289" s="248" t="s">
        <v>80</v>
      </c>
      <c r="G289" s="246"/>
      <c r="H289" s="249">
        <v>1</v>
      </c>
      <c r="I289" s="250"/>
      <c r="J289" s="246"/>
      <c r="K289" s="246"/>
      <c r="L289" s="251"/>
      <c r="M289" s="252"/>
      <c r="N289" s="253"/>
      <c r="O289" s="253"/>
      <c r="P289" s="253"/>
      <c r="Q289" s="253"/>
      <c r="R289" s="253"/>
      <c r="S289" s="253"/>
      <c r="T289" s="254"/>
      <c r="AT289" s="255" t="s">
        <v>155</v>
      </c>
      <c r="AU289" s="255" t="s">
        <v>82</v>
      </c>
      <c r="AV289" s="12" t="s">
        <v>82</v>
      </c>
      <c r="AW289" s="12" t="s">
        <v>35</v>
      </c>
      <c r="AX289" s="12" t="s">
        <v>80</v>
      </c>
      <c r="AY289" s="255" t="s">
        <v>143</v>
      </c>
    </row>
    <row r="290" s="10" customFormat="1" ht="29.88" customHeight="1">
      <c r="B290" s="204"/>
      <c r="C290" s="205"/>
      <c r="D290" s="206" t="s">
        <v>71</v>
      </c>
      <c r="E290" s="218" t="s">
        <v>472</v>
      </c>
      <c r="F290" s="218" t="s">
        <v>473</v>
      </c>
      <c r="G290" s="205"/>
      <c r="H290" s="205"/>
      <c r="I290" s="208"/>
      <c r="J290" s="219">
        <f>BK290</f>
        <v>0</v>
      </c>
      <c r="K290" s="205"/>
      <c r="L290" s="210"/>
      <c r="M290" s="211"/>
      <c r="N290" s="212"/>
      <c r="O290" s="212"/>
      <c r="P290" s="213">
        <f>SUM(P291:P293)</f>
        <v>0</v>
      </c>
      <c r="Q290" s="212"/>
      <c r="R290" s="213">
        <f>SUM(R291:R293)</f>
        <v>0.050000000000000003</v>
      </c>
      <c r="S290" s="212"/>
      <c r="T290" s="214">
        <f>SUM(T291:T293)</f>
        <v>0</v>
      </c>
      <c r="AR290" s="215" t="s">
        <v>82</v>
      </c>
      <c r="AT290" s="216" t="s">
        <v>71</v>
      </c>
      <c r="AU290" s="216" t="s">
        <v>80</v>
      </c>
      <c r="AY290" s="215" t="s">
        <v>143</v>
      </c>
      <c r="BK290" s="217">
        <f>SUM(BK291:BK293)</f>
        <v>0</v>
      </c>
    </row>
    <row r="291" s="1" customFormat="1" ht="76.5" customHeight="1">
      <c r="B291" s="45"/>
      <c r="C291" s="220" t="s">
        <v>400</v>
      </c>
      <c r="D291" s="220" t="s">
        <v>146</v>
      </c>
      <c r="E291" s="221" t="s">
        <v>1118</v>
      </c>
      <c r="F291" s="222" t="s">
        <v>1119</v>
      </c>
      <c r="G291" s="223" t="s">
        <v>469</v>
      </c>
      <c r="H291" s="224">
        <v>1</v>
      </c>
      <c r="I291" s="225"/>
      <c r="J291" s="226">
        <f>ROUND(I291*H291,2)</f>
        <v>0</v>
      </c>
      <c r="K291" s="222" t="s">
        <v>21</v>
      </c>
      <c r="L291" s="71"/>
      <c r="M291" s="227" t="s">
        <v>21</v>
      </c>
      <c r="N291" s="228" t="s">
        <v>43</v>
      </c>
      <c r="O291" s="46"/>
      <c r="P291" s="229">
        <f>O291*H291</f>
        <v>0</v>
      </c>
      <c r="Q291" s="229">
        <v>0.050000000000000003</v>
      </c>
      <c r="R291" s="229">
        <f>Q291*H291</f>
        <v>0.050000000000000003</v>
      </c>
      <c r="S291" s="229">
        <v>0</v>
      </c>
      <c r="T291" s="230">
        <f>S291*H291</f>
        <v>0</v>
      </c>
      <c r="AR291" s="23" t="s">
        <v>239</v>
      </c>
      <c r="AT291" s="23" t="s">
        <v>146</v>
      </c>
      <c r="AU291" s="23" t="s">
        <v>82</v>
      </c>
      <c r="AY291" s="23" t="s">
        <v>143</v>
      </c>
      <c r="BE291" s="231">
        <f>IF(N291="základní",J291,0)</f>
        <v>0</v>
      </c>
      <c r="BF291" s="231">
        <f>IF(N291="snížená",J291,0)</f>
        <v>0</v>
      </c>
      <c r="BG291" s="231">
        <f>IF(N291="zákl. přenesená",J291,0)</f>
        <v>0</v>
      </c>
      <c r="BH291" s="231">
        <f>IF(N291="sníž. přenesená",J291,0)</f>
        <v>0</v>
      </c>
      <c r="BI291" s="231">
        <f>IF(N291="nulová",J291,0)</f>
        <v>0</v>
      </c>
      <c r="BJ291" s="23" t="s">
        <v>80</v>
      </c>
      <c r="BK291" s="231">
        <f>ROUND(I291*H291,2)</f>
        <v>0</v>
      </c>
      <c r="BL291" s="23" t="s">
        <v>239</v>
      </c>
      <c r="BM291" s="23" t="s">
        <v>1120</v>
      </c>
    </row>
    <row r="292" s="11" customFormat="1">
      <c r="B292" s="235"/>
      <c r="C292" s="236"/>
      <c r="D292" s="232" t="s">
        <v>155</v>
      </c>
      <c r="E292" s="237" t="s">
        <v>21</v>
      </c>
      <c r="F292" s="238" t="s">
        <v>1121</v>
      </c>
      <c r="G292" s="236"/>
      <c r="H292" s="237" t="s">
        <v>21</v>
      </c>
      <c r="I292" s="239"/>
      <c r="J292" s="236"/>
      <c r="K292" s="236"/>
      <c r="L292" s="240"/>
      <c r="M292" s="241"/>
      <c r="N292" s="242"/>
      <c r="O292" s="242"/>
      <c r="P292" s="242"/>
      <c r="Q292" s="242"/>
      <c r="R292" s="242"/>
      <c r="S292" s="242"/>
      <c r="T292" s="243"/>
      <c r="AT292" s="244" t="s">
        <v>155</v>
      </c>
      <c r="AU292" s="244" t="s">
        <v>82</v>
      </c>
      <c r="AV292" s="11" t="s">
        <v>80</v>
      </c>
      <c r="AW292" s="11" t="s">
        <v>35</v>
      </c>
      <c r="AX292" s="11" t="s">
        <v>72</v>
      </c>
      <c r="AY292" s="244" t="s">
        <v>143</v>
      </c>
    </row>
    <row r="293" s="12" customFormat="1">
      <c r="B293" s="245"/>
      <c r="C293" s="246"/>
      <c r="D293" s="232" t="s">
        <v>155</v>
      </c>
      <c r="E293" s="247" t="s">
        <v>21</v>
      </c>
      <c r="F293" s="248" t="s">
        <v>80</v>
      </c>
      <c r="G293" s="246"/>
      <c r="H293" s="249">
        <v>1</v>
      </c>
      <c r="I293" s="250"/>
      <c r="J293" s="246"/>
      <c r="K293" s="246"/>
      <c r="L293" s="251"/>
      <c r="M293" s="252"/>
      <c r="N293" s="253"/>
      <c r="O293" s="253"/>
      <c r="P293" s="253"/>
      <c r="Q293" s="253"/>
      <c r="R293" s="253"/>
      <c r="S293" s="253"/>
      <c r="T293" s="254"/>
      <c r="AT293" s="255" t="s">
        <v>155</v>
      </c>
      <c r="AU293" s="255" t="s">
        <v>82</v>
      </c>
      <c r="AV293" s="12" t="s">
        <v>82</v>
      </c>
      <c r="AW293" s="12" t="s">
        <v>35</v>
      </c>
      <c r="AX293" s="12" t="s">
        <v>80</v>
      </c>
      <c r="AY293" s="255" t="s">
        <v>143</v>
      </c>
    </row>
    <row r="294" s="10" customFormat="1" ht="29.88" customHeight="1">
      <c r="B294" s="204"/>
      <c r="C294" s="205"/>
      <c r="D294" s="206" t="s">
        <v>71</v>
      </c>
      <c r="E294" s="218" t="s">
        <v>481</v>
      </c>
      <c r="F294" s="218" t="s">
        <v>482</v>
      </c>
      <c r="G294" s="205"/>
      <c r="H294" s="205"/>
      <c r="I294" s="208"/>
      <c r="J294" s="219">
        <f>BK294</f>
        <v>0</v>
      </c>
      <c r="K294" s="205"/>
      <c r="L294" s="210"/>
      <c r="M294" s="211"/>
      <c r="N294" s="212"/>
      <c r="O294" s="212"/>
      <c r="P294" s="213">
        <f>SUM(P295:P354)</f>
        <v>0</v>
      </c>
      <c r="Q294" s="212"/>
      <c r="R294" s="213">
        <f>SUM(R295:R354)</f>
        <v>0.33253470000000002</v>
      </c>
      <c r="S294" s="212"/>
      <c r="T294" s="214">
        <f>SUM(T295:T354)</f>
        <v>0.104328</v>
      </c>
      <c r="AR294" s="215" t="s">
        <v>82</v>
      </c>
      <c r="AT294" s="216" t="s">
        <v>71</v>
      </c>
      <c r="AU294" s="216" t="s">
        <v>80</v>
      </c>
      <c r="AY294" s="215" t="s">
        <v>143</v>
      </c>
      <c r="BK294" s="217">
        <f>SUM(BK295:BK354)</f>
        <v>0</v>
      </c>
    </row>
    <row r="295" s="1" customFormat="1" ht="38.25" customHeight="1">
      <c r="B295" s="45"/>
      <c r="C295" s="220" t="s">
        <v>409</v>
      </c>
      <c r="D295" s="220" t="s">
        <v>146</v>
      </c>
      <c r="E295" s="221" t="s">
        <v>484</v>
      </c>
      <c r="F295" s="222" t="s">
        <v>485</v>
      </c>
      <c r="G295" s="223" t="s">
        <v>162</v>
      </c>
      <c r="H295" s="224">
        <v>2.1600000000000001</v>
      </c>
      <c r="I295" s="225"/>
      <c r="J295" s="226">
        <f>ROUND(I295*H295,2)</f>
        <v>0</v>
      </c>
      <c r="K295" s="222" t="s">
        <v>150</v>
      </c>
      <c r="L295" s="71"/>
      <c r="M295" s="227" t="s">
        <v>21</v>
      </c>
      <c r="N295" s="228" t="s">
        <v>43</v>
      </c>
      <c r="O295" s="46"/>
      <c r="P295" s="229">
        <f>O295*H295</f>
        <v>0</v>
      </c>
      <c r="Q295" s="229">
        <v>0.01519</v>
      </c>
      <c r="R295" s="229">
        <f>Q295*H295</f>
        <v>0.032810400000000003</v>
      </c>
      <c r="S295" s="229">
        <v>0</v>
      </c>
      <c r="T295" s="230">
        <f>S295*H295</f>
        <v>0</v>
      </c>
      <c r="AR295" s="23" t="s">
        <v>239</v>
      </c>
      <c r="AT295" s="23" t="s">
        <v>146</v>
      </c>
      <c r="AU295" s="23" t="s">
        <v>82</v>
      </c>
      <c r="AY295" s="23" t="s">
        <v>143</v>
      </c>
      <c r="BE295" s="231">
        <f>IF(N295="základní",J295,0)</f>
        <v>0</v>
      </c>
      <c r="BF295" s="231">
        <f>IF(N295="snížená",J295,0)</f>
        <v>0</v>
      </c>
      <c r="BG295" s="231">
        <f>IF(N295="zákl. přenesená",J295,0)</f>
        <v>0</v>
      </c>
      <c r="BH295" s="231">
        <f>IF(N295="sníž. přenesená",J295,0)</f>
        <v>0</v>
      </c>
      <c r="BI295" s="231">
        <f>IF(N295="nulová",J295,0)</f>
        <v>0</v>
      </c>
      <c r="BJ295" s="23" t="s">
        <v>80</v>
      </c>
      <c r="BK295" s="231">
        <f>ROUND(I295*H295,2)</f>
        <v>0</v>
      </c>
      <c r="BL295" s="23" t="s">
        <v>239</v>
      </c>
      <c r="BM295" s="23" t="s">
        <v>486</v>
      </c>
    </row>
    <row r="296" s="1" customFormat="1">
      <c r="B296" s="45"/>
      <c r="C296" s="73"/>
      <c r="D296" s="232" t="s">
        <v>153</v>
      </c>
      <c r="E296" s="73"/>
      <c r="F296" s="233" t="s">
        <v>487</v>
      </c>
      <c r="G296" s="73"/>
      <c r="H296" s="73"/>
      <c r="I296" s="190"/>
      <c r="J296" s="73"/>
      <c r="K296" s="73"/>
      <c r="L296" s="71"/>
      <c r="M296" s="234"/>
      <c r="N296" s="46"/>
      <c r="O296" s="46"/>
      <c r="P296" s="46"/>
      <c r="Q296" s="46"/>
      <c r="R296" s="46"/>
      <c r="S296" s="46"/>
      <c r="T296" s="94"/>
      <c r="AT296" s="23" t="s">
        <v>153</v>
      </c>
      <c r="AU296" s="23" t="s">
        <v>82</v>
      </c>
    </row>
    <row r="297" s="11" customFormat="1">
      <c r="B297" s="235"/>
      <c r="C297" s="236"/>
      <c r="D297" s="232" t="s">
        <v>155</v>
      </c>
      <c r="E297" s="237" t="s">
        <v>21</v>
      </c>
      <c r="F297" s="238" t="s">
        <v>488</v>
      </c>
      <c r="G297" s="236"/>
      <c r="H297" s="237" t="s">
        <v>21</v>
      </c>
      <c r="I297" s="239"/>
      <c r="J297" s="236"/>
      <c r="K297" s="236"/>
      <c r="L297" s="240"/>
      <c r="M297" s="241"/>
      <c r="N297" s="242"/>
      <c r="O297" s="242"/>
      <c r="P297" s="242"/>
      <c r="Q297" s="242"/>
      <c r="R297" s="242"/>
      <c r="S297" s="242"/>
      <c r="T297" s="243"/>
      <c r="AT297" s="244" t="s">
        <v>155</v>
      </c>
      <c r="AU297" s="244" t="s">
        <v>82</v>
      </c>
      <c r="AV297" s="11" t="s">
        <v>80</v>
      </c>
      <c r="AW297" s="11" t="s">
        <v>35</v>
      </c>
      <c r="AX297" s="11" t="s">
        <v>72</v>
      </c>
      <c r="AY297" s="244" t="s">
        <v>143</v>
      </c>
    </row>
    <row r="298" s="12" customFormat="1">
      <c r="B298" s="245"/>
      <c r="C298" s="246"/>
      <c r="D298" s="232" t="s">
        <v>155</v>
      </c>
      <c r="E298" s="247" t="s">
        <v>21</v>
      </c>
      <c r="F298" s="248" t="s">
        <v>1122</v>
      </c>
      <c r="G298" s="246"/>
      <c r="H298" s="249">
        <v>1.04</v>
      </c>
      <c r="I298" s="250"/>
      <c r="J298" s="246"/>
      <c r="K298" s="246"/>
      <c r="L298" s="251"/>
      <c r="M298" s="252"/>
      <c r="N298" s="253"/>
      <c r="O298" s="253"/>
      <c r="P298" s="253"/>
      <c r="Q298" s="253"/>
      <c r="R298" s="253"/>
      <c r="S298" s="253"/>
      <c r="T298" s="254"/>
      <c r="AT298" s="255" t="s">
        <v>155</v>
      </c>
      <c r="AU298" s="255" t="s">
        <v>82</v>
      </c>
      <c r="AV298" s="12" t="s">
        <v>82</v>
      </c>
      <c r="AW298" s="12" t="s">
        <v>35</v>
      </c>
      <c r="AX298" s="12" t="s">
        <v>72</v>
      </c>
      <c r="AY298" s="255" t="s">
        <v>143</v>
      </c>
    </row>
    <row r="299" s="12" customFormat="1">
      <c r="B299" s="245"/>
      <c r="C299" s="246"/>
      <c r="D299" s="232" t="s">
        <v>155</v>
      </c>
      <c r="E299" s="247" t="s">
        <v>21</v>
      </c>
      <c r="F299" s="248" t="s">
        <v>1123</v>
      </c>
      <c r="G299" s="246"/>
      <c r="H299" s="249">
        <v>1.1200000000000001</v>
      </c>
      <c r="I299" s="250"/>
      <c r="J299" s="246"/>
      <c r="K299" s="246"/>
      <c r="L299" s="251"/>
      <c r="M299" s="252"/>
      <c r="N299" s="253"/>
      <c r="O299" s="253"/>
      <c r="P299" s="253"/>
      <c r="Q299" s="253"/>
      <c r="R299" s="253"/>
      <c r="S299" s="253"/>
      <c r="T299" s="254"/>
      <c r="AT299" s="255" t="s">
        <v>155</v>
      </c>
      <c r="AU299" s="255" t="s">
        <v>82</v>
      </c>
      <c r="AV299" s="12" t="s">
        <v>82</v>
      </c>
      <c r="AW299" s="12" t="s">
        <v>35</v>
      </c>
      <c r="AX299" s="12" t="s">
        <v>72</v>
      </c>
      <c r="AY299" s="255" t="s">
        <v>143</v>
      </c>
    </row>
    <row r="300" s="13" customFormat="1">
      <c r="B300" s="256"/>
      <c r="C300" s="257"/>
      <c r="D300" s="232" t="s">
        <v>155</v>
      </c>
      <c r="E300" s="258" t="s">
        <v>21</v>
      </c>
      <c r="F300" s="259" t="s">
        <v>167</v>
      </c>
      <c r="G300" s="257"/>
      <c r="H300" s="260">
        <v>2.1600000000000001</v>
      </c>
      <c r="I300" s="261"/>
      <c r="J300" s="257"/>
      <c r="K300" s="257"/>
      <c r="L300" s="262"/>
      <c r="M300" s="263"/>
      <c r="N300" s="264"/>
      <c r="O300" s="264"/>
      <c r="P300" s="264"/>
      <c r="Q300" s="264"/>
      <c r="R300" s="264"/>
      <c r="S300" s="264"/>
      <c r="T300" s="265"/>
      <c r="AT300" s="266" t="s">
        <v>155</v>
      </c>
      <c r="AU300" s="266" t="s">
        <v>82</v>
      </c>
      <c r="AV300" s="13" t="s">
        <v>151</v>
      </c>
      <c r="AW300" s="13" t="s">
        <v>35</v>
      </c>
      <c r="AX300" s="13" t="s">
        <v>80</v>
      </c>
      <c r="AY300" s="266" t="s">
        <v>143</v>
      </c>
    </row>
    <row r="301" s="1" customFormat="1" ht="25.5" customHeight="1">
      <c r="B301" s="45"/>
      <c r="C301" s="220" t="s">
        <v>416</v>
      </c>
      <c r="D301" s="220" t="s">
        <v>146</v>
      </c>
      <c r="E301" s="221" t="s">
        <v>491</v>
      </c>
      <c r="F301" s="222" t="s">
        <v>492</v>
      </c>
      <c r="G301" s="223" t="s">
        <v>162</v>
      </c>
      <c r="H301" s="224">
        <v>2.1600000000000001</v>
      </c>
      <c r="I301" s="225"/>
      <c r="J301" s="226">
        <f>ROUND(I301*H301,2)</f>
        <v>0</v>
      </c>
      <c r="K301" s="222" t="s">
        <v>150</v>
      </c>
      <c r="L301" s="71"/>
      <c r="M301" s="227" t="s">
        <v>21</v>
      </c>
      <c r="N301" s="228" t="s">
        <v>43</v>
      </c>
      <c r="O301" s="46"/>
      <c r="P301" s="229">
        <f>O301*H301</f>
        <v>0</v>
      </c>
      <c r="Q301" s="229">
        <v>0.00010000000000000001</v>
      </c>
      <c r="R301" s="229">
        <f>Q301*H301</f>
        <v>0.00021600000000000002</v>
      </c>
      <c r="S301" s="229">
        <v>0</v>
      </c>
      <c r="T301" s="230">
        <f>S301*H301</f>
        <v>0</v>
      </c>
      <c r="AR301" s="23" t="s">
        <v>239</v>
      </c>
      <c r="AT301" s="23" t="s">
        <v>146</v>
      </c>
      <c r="AU301" s="23" t="s">
        <v>82</v>
      </c>
      <c r="AY301" s="23" t="s">
        <v>143</v>
      </c>
      <c r="BE301" s="231">
        <f>IF(N301="základní",J301,0)</f>
        <v>0</v>
      </c>
      <c r="BF301" s="231">
        <f>IF(N301="snížená",J301,0)</f>
        <v>0</v>
      </c>
      <c r="BG301" s="231">
        <f>IF(N301="zákl. přenesená",J301,0)</f>
        <v>0</v>
      </c>
      <c r="BH301" s="231">
        <f>IF(N301="sníž. přenesená",J301,0)</f>
        <v>0</v>
      </c>
      <c r="BI301" s="231">
        <f>IF(N301="nulová",J301,0)</f>
        <v>0</v>
      </c>
      <c r="BJ301" s="23" t="s">
        <v>80</v>
      </c>
      <c r="BK301" s="231">
        <f>ROUND(I301*H301,2)</f>
        <v>0</v>
      </c>
      <c r="BL301" s="23" t="s">
        <v>239</v>
      </c>
      <c r="BM301" s="23" t="s">
        <v>493</v>
      </c>
    </row>
    <row r="302" s="1" customFormat="1">
      <c r="B302" s="45"/>
      <c r="C302" s="73"/>
      <c r="D302" s="232" t="s">
        <v>153</v>
      </c>
      <c r="E302" s="73"/>
      <c r="F302" s="233" t="s">
        <v>487</v>
      </c>
      <c r="G302" s="73"/>
      <c r="H302" s="73"/>
      <c r="I302" s="190"/>
      <c r="J302" s="73"/>
      <c r="K302" s="73"/>
      <c r="L302" s="71"/>
      <c r="M302" s="234"/>
      <c r="N302" s="46"/>
      <c r="O302" s="46"/>
      <c r="P302" s="46"/>
      <c r="Q302" s="46"/>
      <c r="R302" s="46"/>
      <c r="S302" s="46"/>
      <c r="T302" s="94"/>
      <c r="AT302" s="23" t="s">
        <v>153</v>
      </c>
      <c r="AU302" s="23" t="s">
        <v>82</v>
      </c>
    </row>
    <row r="303" s="11" customFormat="1">
      <c r="B303" s="235"/>
      <c r="C303" s="236"/>
      <c r="D303" s="232" t="s">
        <v>155</v>
      </c>
      <c r="E303" s="237" t="s">
        <v>21</v>
      </c>
      <c r="F303" s="238" t="s">
        <v>488</v>
      </c>
      <c r="G303" s="236"/>
      <c r="H303" s="237" t="s">
        <v>21</v>
      </c>
      <c r="I303" s="239"/>
      <c r="J303" s="236"/>
      <c r="K303" s="236"/>
      <c r="L303" s="240"/>
      <c r="M303" s="241"/>
      <c r="N303" s="242"/>
      <c r="O303" s="242"/>
      <c r="P303" s="242"/>
      <c r="Q303" s="242"/>
      <c r="R303" s="242"/>
      <c r="S303" s="242"/>
      <c r="T303" s="243"/>
      <c r="AT303" s="244" t="s">
        <v>155</v>
      </c>
      <c r="AU303" s="244" t="s">
        <v>82</v>
      </c>
      <c r="AV303" s="11" t="s">
        <v>80</v>
      </c>
      <c r="AW303" s="11" t="s">
        <v>35</v>
      </c>
      <c r="AX303" s="11" t="s">
        <v>72</v>
      </c>
      <c r="AY303" s="244" t="s">
        <v>143</v>
      </c>
    </row>
    <row r="304" s="12" customFormat="1">
      <c r="B304" s="245"/>
      <c r="C304" s="246"/>
      <c r="D304" s="232" t="s">
        <v>155</v>
      </c>
      <c r="E304" s="247" t="s">
        <v>21</v>
      </c>
      <c r="F304" s="248" t="s">
        <v>1122</v>
      </c>
      <c r="G304" s="246"/>
      <c r="H304" s="249">
        <v>1.04</v>
      </c>
      <c r="I304" s="250"/>
      <c r="J304" s="246"/>
      <c r="K304" s="246"/>
      <c r="L304" s="251"/>
      <c r="M304" s="252"/>
      <c r="N304" s="253"/>
      <c r="O304" s="253"/>
      <c r="P304" s="253"/>
      <c r="Q304" s="253"/>
      <c r="R304" s="253"/>
      <c r="S304" s="253"/>
      <c r="T304" s="254"/>
      <c r="AT304" s="255" t="s">
        <v>155</v>
      </c>
      <c r="AU304" s="255" t="s">
        <v>82</v>
      </c>
      <c r="AV304" s="12" t="s">
        <v>82</v>
      </c>
      <c r="AW304" s="12" t="s">
        <v>35</v>
      </c>
      <c r="AX304" s="12" t="s">
        <v>72</v>
      </c>
      <c r="AY304" s="255" t="s">
        <v>143</v>
      </c>
    </row>
    <row r="305" s="12" customFormat="1">
      <c r="B305" s="245"/>
      <c r="C305" s="246"/>
      <c r="D305" s="232" t="s">
        <v>155</v>
      </c>
      <c r="E305" s="247" t="s">
        <v>21</v>
      </c>
      <c r="F305" s="248" t="s">
        <v>1123</v>
      </c>
      <c r="G305" s="246"/>
      <c r="H305" s="249">
        <v>1.1200000000000001</v>
      </c>
      <c r="I305" s="250"/>
      <c r="J305" s="246"/>
      <c r="K305" s="246"/>
      <c r="L305" s="251"/>
      <c r="M305" s="252"/>
      <c r="N305" s="253"/>
      <c r="O305" s="253"/>
      <c r="P305" s="253"/>
      <c r="Q305" s="253"/>
      <c r="R305" s="253"/>
      <c r="S305" s="253"/>
      <c r="T305" s="254"/>
      <c r="AT305" s="255" t="s">
        <v>155</v>
      </c>
      <c r="AU305" s="255" t="s">
        <v>82</v>
      </c>
      <c r="AV305" s="12" t="s">
        <v>82</v>
      </c>
      <c r="AW305" s="12" t="s">
        <v>35</v>
      </c>
      <c r="AX305" s="12" t="s">
        <v>72</v>
      </c>
      <c r="AY305" s="255" t="s">
        <v>143</v>
      </c>
    </row>
    <row r="306" s="13" customFormat="1">
      <c r="B306" s="256"/>
      <c r="C306" s="257"/>
      <c r="D306" s="232" t="s">
        <v>155</v>
      </c>
      <c r="E306" s="258" t="s">
        <v>21</v>
      </c>
      <c r="F306" s="259" t="s">
        <v>167</v>
      </c>
      <c r="G306" s="257"/>
      <c r="H306" s="260">
        <v>2.1600000000000001</v>
      </c>
      <c r="I306" s="261"/>
      <c r="J306" s="257"/>
      <c r="K306" s="257"/>
      <c r="L306" s="262"/>
      <c r="M306" s="263"/>
      <c r="N306" s="264"/>
      <c r="O306" s="264"/>
      <c r="P306" s="264"/>
      <c r="Q306" s="264"/>
      <c r="R306" s="264"/>
      <c r="S306" s="264"/>
      <c r="T306" s="265"/>
      <c r="AT306" s="266" t="s">
        <v>155</v>
      </c>
      <c r="AU306" s="266" t="s">
        <v>82</v>
      </c>
      <c r="AV306" s="13" t="s">
        <v>151</v>
      </c>
      <c r="AW306" s="13" t="s">
        <v>35</v>
      </c>
      <c r="AX306" s="13" t="s">
        <v>80</v>
      </c>
      <c r="AY306" s="266" t="s">
        <v>143</v>
      </c>
    </row>
    <row r="307" s="1" customFormat="1" ht="25.5" customHeight="1">
      <c r="B307" s="45"/>
      <c r="C307" s="220" t="s">
        <v>422</v>
      </c>
      <c r="D307" s="220" t="s">
        <v>146</v>
      </c>
      <c r="E307" s="221" t="s">
        <v>495</v>
      </c>
      <c r="F307" s="222" t="s">
        <v>496</v>
      </c>
      <c r="G307" s="223" t="s">
        <v>162</v>
      </c>
      <c r="H307" s="224">
        <v>2.1600000000000001</v>
      </c>
      <c r="I307" s="225"/>
      <c r="J307" s="226">
        <f>ROUND(I307*H307,2)</f>
        <v>0</v>
      </c>
      <c r="K307" s="222" t="s">
        <v>150</v>
      </c>
      <c r="L307" s="71"/>
      <c r="M307" s="227" t="s">
        <v>21</v>
      </c>
      <c r="N307" s="228" t="s">
        <v>43</v>
      </c>
      <c r="O307" s="46"/>
      <c r="P307" s="229">
        <f>O307*H307</f>
        <v>0</v>
      </c>
      <c r="Q307" s="229">
        <v>0</v>
      </c>
      <c r="R307" s="229">
        <f>Q307*H307</f>
        <v>0</v>
      </c>
      <c r="S307" s="229">
        <v>0</v>
      </c>
      <c r="T307" s="230">
        <f>S307*H307</f>
        <v>0</v>
      </c>
      <c r="AR307" s="23" t="s">
        <v>239</v>
      </c>
      <c r="AT307" s="23" t="s">
        <v>146</v>
      </c>
      <c r="AU307" s="23" t="s">
        <v>82</v>
      </c>
      <c r="AY307" s="23" t="s">
        <v>143</v>
      </c>
      <c r="BE307" s="231">
        <f>IF(N307="základní",J307,0)</f>
        <v>0</v>
      </c>
      <c r="BF307" s="231">
        <f>IF(N307="snížená",J307,0)</f>
        <v>0</v>
      </c>
      <c r="BG307" s="231">
        <f>IF(N307="zákl. přenesená",J307,0)</f>
        <v>0</v>
      </c>
      <c r="BH307" s="231">
        <f>IF(N307="sníž. přenesená",J307,0)</f>
        <v>0</v>
      </c>
      <c r="BI307" s="231">
        <f>IF(N307="nulová",J307,0)</f>
        <v>0</v>
      </c>
      <c r="BJ307" s="23" t="s">
        <v>80</v>
      </c>
      <c r="BK307" s="231">
        <f>ROUND(I307*H307,2)</f>
        <v>0</v>
      </c>
      <c r="BL307" s="23" t="s">
        <v>239</v>
      </c>
      <c r="BM307" s="23" t="s">
        <v>497</v>
      </c>
    </row>
    <row r="308" s="1" customFormat="1">
      <c r="B308" s="45"/>
      <c r="C308" s="73"/>
      <c r="D308" s="232" t="s">
        <v>153</v>
      </c>
      <c r="E308" s="73"/>
      <c r="F308" s="233" t="s">
        <v>487</v>
      </c>
      <c r="G308" s="73"/>
      <c r="H308" s="73"/>
      <c r="I308" s="190"/>
      <c r="J308" s="73"/>
      <c r="K308" s="73"/>
      <c r="L308" s="71"/>
      <c r="M308" s="234"/>
      <c r="N308" s="46"/>
      <c r="O308" s="46"/>
      <c r="P308" s="46"/>
      <c r="Q308" s="46"/>
      <c r="R308" s="46"/>
      <c r="S308" s="46"/>
      <c r="T308" s="94"/>
      <c r="AT308" s="23" t="s">
        <v>153</v>
      </c>
      <c r="AU308" s="23" t="s">
        <v>82</v>
      </c>
    </row>
    <row r="309" s="11" customFormat="1">
      <c r="B309" s="235"/>
      <c r="C309" s="236"/>
      <c r="D309" s="232" t="s">
        <v>155</v>
      </c>
      <c r="E309" s="237" t="s">
        <v>21</v>
      </c>
      <c r="F309" s="238" t="s">
        <v>488</v>
      </c>
      <c r="G309" s="236"/>
      <c r="H309" s="237" t="s">
        <v>21</v>
      </c>
      <c r="I309" s="239"/>
      <c r="J309" s="236"/>
      <c r="K309" s="236"/>
      <c r="L309" s="240"/>
      <c r="M309" s="241"/>
      <c r="N309" s="242"/>
      <c r="O309" s="242"/>
      <c r="P309" s="242"/>
      <c r="Q309" s="242"/>
      <c r="R309" s="242"/>
      <c r="S309" s="242"/>
      <c r="T309" s="243"/>
      <c r="AT309" s="244" t="s">
        <v>155</v>
      </c>
      <c r="AU309" s="244" t="s">
        <v>82</v>
      </c>
      <c r="AV309" s="11" t="s">
        <v>80</v>
      </c>
      <c r="AW309" s="11" t="s">
        <v>35</v>
      </c>
      <c r="AX309" s="11" t="s">
        <v>72</v>
      </c>
      <c r="AY309" s="244" t="s">
        <v>143</v>
      </c>
    </row>
    <row r="310" s="12" customFormat="1">
      <c r="B310" s="245"/>
      <c r="C310" s="246"/>
      <c r="D310" s="232" t="s">
        <v>155</v>
      </c>
      <c r="E310" s="247" t="s">
        <v>21</v>
      </c>
      <c r="F310" s="248" t="s">
        <v>1122</v>
      </c>
      <c r="G310" s="246"/>
      <c r="H310" s="249">
        <v>1.04</v>
      </c>
      <c r="I310" s="250"/>
      <c r="J310" s="246"/>
      <c r="K310" s="246"/>
      <c r="L310" s="251"/>
      <c r="M310" s="252"/>
      <c r="N310" s="253"/>
      <c r="O310" s="253"/>
      <c r="P310" s="253"/>
      <c r="Q310" s="253"/>
      <c r="R310" s="253"/>
      <c r="S310" s="253"/>
      <c r="T310" s="254"/>
      <c r="AT310" s="255" t="s">
        <v>155</v>
      </c>
      <c r="AU310" s="255" t="s">
        <v>82</v>
      </c>
      <c r="AV310" s="12" t="s">
        <v>82</v>
      </c>
      <c r="AW310" s="12" t="s">
        <v>35</v>
      </c>
      <c r="AX310" s="12" t="s">
        <v>72</v>
      </c>
      <c r="AY310" s="255" t="s">
        <v>143</v>
      </c>
    </row>
    <row r="311" s="12" customFormat="1">
      <c r="B311" s="245"/>
      <c r="C311" s="246"/>
      <c r="D311" s="232" t="s">
        <v>155</v>
      </c>
      <c r="E311" s="247" t="s">
        <v>21</v>
      </c>
      <c r="F311" s="248" t="s">
        <v>1123</v>
      </c>
      <c r="G311" s="246"/>
      <c r="H311" s="249">
        <v>1.1200000000000001</v>
      </c>
      <c r="I311" s="250"/>
      <c r="J311" s="246"/>
      <c r="K311" s="246"/>
      <c r="L311" s="251"/>
      <c r="M311" s="252"/>
      <c r="N311" s="253"/>
      <c r="O311" s="253"/>
      <c r="P311" s="253"/>
      <c r="Q311" s="253"/>
      <c r="R311" s="253"/>
      <c r="S311" s="253"/>
      <c r="T311" s="254"/>
      <c r="AT311" s="255" t="s">
        <v>155</v>
      </c>
      <c r="AU311" s="255" t="s">
        <v>82</v>
      </c>
      <c r="AV311" s="12" t="s">
        <v>82</v>
      </c>
      <c r="AW311" s="12" t="s">
        <v>35</v>
      </c>
      <c r="AX311" s="12" t="s">
        <v>72</v>
      </c>
      <c r="AY311" s="255" t="s">
        <v>143</v>
      </c>
    </row>
    <row r="312" s="13" customFormat="1">
      <c r="B312" s="256"/>
      <c r="C312" s="257"/>
      <c r="D312" s="232" t="s">
        <v>155</v>
      </c>
      <c r="E312" s="258" t="s">
        <v>21</v>
      </c>
      <c r="F312" s="259" t="s">
        <v>167</v>
      </c>
      <c r="G312" s="257"/>
      <c r="H312" s="260">
        <v>2.1600000000000001</v>
      </c>
      <c r="I312" s="261"/>
      <c r="J312" s="257"/>
      <c r="K312" s="257"/>
      <c r="L312" s="262"/>
      <c r="M312" s="263"/>
      <c r="N312" s="264"/>
      <c r="O312" s="264"/>
      <c r="P312" s="264"/>
      <c r="Q312" s="264"/>
      <c r="R312" s="264"/>
      <c r="S312" s="264"/>
      <c r="T312" s="265"/>
      <c r="AT312" s="266" t="s">
        <v>155</v>
      </c>
      <c r="AU312" s="266" t="s">
        <v>82</v>
      </c>
      <c r="AV312" s="13" t="s">
        <v>151</v>
      </c>
      <c r="AW312" s="13" t="s">
        <v>35</v>
      </c>
      <c r="AX312" s="13" t="s">
        <v>80</v>
      </c>
      <c r="AY312" s="266" t="s">
        <v>143</v>
      </c>
    </row>
    <row r="313" s="1" customFormat="1" ht="25.5" customHeight="1">
      <c r="B313" s="45"/>
      <c r="C313" s="220" t="s">
        <v>429</v>
      </c>
      <c r="D313" s="220" t="s">
        <v>146</v>
      </c>
      <c r="E313" s="221" t="s">
        <v>1124</v>
      </c>
      <c r="F313" s="222" t="s">
        <v>1125</v>
      </c>
      <c r="G313" s="223" t="s">
        <v>162</v>
      </c>
      <c r="H313" s="224">
        <v>3.1640000000000001</v>
      </c>
      <c r="I313" s="225"/>
      <c r="J313" s="226">
        <f>ROUND(I313*H313,2)</f>
        <v>0</v>
      </c>
      <c r="K313" s="222" t="s">
        <v>150</v>
      </c>
      <c r="L313" s="71"/>
      <c r="M313" s="227" t="s">
        <v>21</v>
      </c>
      <c r="N313" s="228" t="s">
        <v>43</v>
      </c>
      <c r="O313" s="46"/>
      <c r="P313" s="229">
        <f>O313*H313</f>
        <v>0</v>
      </c>
      <c r="Q313" s="229">
        <v>0</v>
      </c>
      <c r="R313" s="229">
        <f>Q313*H313</f>
        <v>0</v>
      </c>
      <c r="S313" s="229">
        <v>0.017250000000000001</v>
      </c>
      <c r="T313" s="230">
        <f>S313*H313</f>
        <v>0.054579000000000009</v>
      </c>
      <c r="AR313" s="23" t="s">
        <v>239</v>
      </c>
      <c r="AT313" s="23" t="s">
        <v>146</v>
      </c>
      <c r="AU313" s="23" t="s">
        <v>82</v>
      </c>
      <c r="AY313" s="23" t="s">
        <v>143</v>
      </c>
      <c r="BE313" s="231">
        <f>IF(N313="základní",J313,0)</f>
        <v>0</v>
      </c>
      <c r="BF313" s="231">
        <f>IF(N313="snížená",J313,0)</f>
        <v>0</v>
      </c>
      <c r="BG313" s="231">
        <f>IF(N313="zákl. přenesená",J313,0)</f>
        <v>0</v>
      </c>
      <c r="BH313" s="231">
        <f>IF(N313="sníž. přenesená",J313,0)</f>
        <v>0</v>
      </c>
      <c r="BI313" s="231">
        <f>IF(N313="nulová",J313,0)</f>
        <v>0</v>
      </c>
      <c r="BJ313" s="23" t="s">
        <v>80</v>
      </c>
      <c r="BK313" s="231">
        <f>ROUND(I313*H313,2)</f>
        <v>0</v>
      </c>
      <c r="BL313" s="23" t="s">
        <v>239</v>
      </c>
      <c r="BM313" s="23" t="s">
        <v>1126</v>
      </c>
    </row>
    <row r="314" s="1" customFormat="1">
      <c r="B314" s="45"/>
      <c r="C314" s="73"/>
      <c r="D314" s="232" t="s">
        <v>153</v>
      </c>
      <c r="E314" s="73"/>
      <c r="F314" s="233" t="s">
        <v>1127</v>
      </c>
      <c r="G314" s="73"/>
      <c r="H314" s="73"/>
      <c r="I314" s="190"/>
      <c r="J314" s="73"/>
      <c r="K314" s="73"/>
      <c r="L314" s="71"/>
      <c r="M314" s="234"/>
      <c r="N314" s="46"/>
      <c r="O314" s="46"/>
      <c r="P314" s="46"/>
      <c r="Q314" s="46"/>
      <c r="R314" s="46"/>
      <c r="S314" s="46"/>
      <c r="T314" s="94"/>
      <c r="AT314" s="23" t="s">
        <v>153</v>
      </c>
      <c r="AU314" s="23" t="s">
        <v>82</v>
      </c>
    </row>
    <row r="315" s="11" customFormat="1">
      <c r="B315" s="235"/>
      <c r="C315" s="236"/>
      <c r="D315" s="232" t="s">
        <v>155</v>
      </c>
      <c r="E315" s="237" t="s">
        <v>21</v>
      </c>
      <c r="F315" s="238" t="s">
        <v>1128</v>
      </c>
      <c r="G315" s="236"/>
      <c r="H315" s="237" t="s">
        <v>21</v>
      </c>
      <c r="I315" s="239"/>
      <c r="J315" s="236"/>
      <c r="K315" s="236"/>
      <c r="L315" s="240"/>
      <c r="M315" s="241"/>
      <c r="N315" s="242"/>
      <c r="O315" s="242"/>
      <c r="P315" s="242"/>
      <c r="Q315" s="242"/>
      <c r="R315" s="242"/>
      <c r="S315" s="242"/>
      <c r="T315" s="243"/>
      <c r="AT315" s="244" t="s">
        <v>155</v>
      </c>
      <c r="AU315" s="244" t="s">
        <v>82</v>
      </c>
      <c r="AV315" s="11" t="s">
        <v>80</v>
      </c>
      <c r="AW315" s="11" t="s">
        <v>35</v>
      </c>
      <c r="AX315" s="11" t="s">
        <v>72</v>
      </c>
      <c r="AY315" s="244" t="s">
        <v>143</v>
      </c>
    </row>
    <row r="316" s="12" customFormat="1">
      <c r="B316" s="245"/>
      <c r="C316" s="246"/>
      <c r="D316" s="232" t="s">
        <v>155</v>
      </c>
      <c r="E316" s="247" t="s">
        <v>21</v>
      </c>
      <c r="F316" s="248" t="s">
        <v>1129</v>
      </c>
      <c r="G316" s="246"/>
      <c r="H316" s="249">
        <v>2.1040000000000001</v>
      </c>
      <c r="I316" s="250"/>
      <c r="J316" s="246"/>
      <c r="K316" s="246"/>
      <c r="L316" s="251"/>
      <c r="M316" s="252"/>
      <c r="N316" s="253"/>
      <c r="O316" s="253"/>
      <c r="P316" s="253"/>
      <c r="Q316" s="253"/>
      <c r="R316" s="253"/>
      <c r="S316" s="253"/>
      <c r="T316" s="254"/>
      <c r="AT316" s="255" t="s">
        <v>155</v>
      </c>
      <c r="AU316" s="255" t="s">
        <v>82</v>
      </c>
      <c r="AV316" s="12" t="s">
        <v>82</v>
      </c>
      <c r="AW316" s="12" t="s">
        <v>35</v>
      </c>
      <c r="AX316" s="12" t="s">
        <v>72</v>
      </c>
      <c r="AY316" s="255" t="s">
        <v>143</v>
      </c>
    </row>
    <row r="317" s="12" customFormat="1">
      <c r="B317" s="245"/>
      <c r="C317" s="246"/>
      <c r="D317" s="232" t="s">
        <v>155</v>
      </c>
      <c r="E317" s="247" t="s">
        <v>21</v>
      </c>
      <c r="F317" s="248" t="s">
        <v>1130</v>
      </c>
      <c r="G317" s="246"/>
      <c r="H317" s="249">
        <v>1.0600000000000001</v>
      </c>
      <c r="I317" s="250"/>
      <c r="J317" s="246"/>
      <c r="K317" s="246"/>
      <c r="L317" s="251"/>
      <c r="M317" s="252"/>
      <c r="N317" s="253"/>
      <c r="O317" s="253"/>
      <c r="P317" s="253"/>
      <c r="Q317" s="253"/>
      <c r="R317" s="253"/>
      <c r="S317" s="253"/>
      <c r="T317" s="254"/>
      <c r="AT317" s="255" t="s">
        <v>155</v>
      </c>
      <c r="AU317" s="255" t="s">
        <v>82</v>
      </c>
      <c r="AV317" s="12" t="s">
        <v>82</v>
      </c>
      <c r="AW317" s="12" t="s">
        <v>35</v>
      </c>
      <c r="AX317" s="12" t="s">
        <v>72</v>
      </c>
      <c r="AY317" s="255" t="s">
        <v>143</v>
      </c>
    </row>
    <row r="318" s="13" customFormat="1">
      <c r="B318" s="256"/>
      <c r="C318" s="257"/>
      <c r="D318" s="232" t="s">
        <v>155</v>
      </c>
      <c r="E318" s="258" t="s">
        <v>21</v>
      </c>
      <c r="F318" s="259" t="s">
        <v>167</v>
      </c>
      <c r="G318" s="257"/>
      <c r="H318" s="260">
        <v>3.1640000000000001</v>
      </c>
      <c r="I318" s="261"/>
      <c r="J318" s="257"/>
      <c r="K318" s="257"/>
      <c r="L318" s="262"/>
      <c r="M318" s="263"/>
      <c r="N318" s="264"/>
      <c r="O318" s="264"/>
      <c r="P318" s="264"/>
      <c r="Q318" s="264"/>
      <c r="R318" s="264"/>
      <c r="S318" s="264"/>
      <c r="T318" s="265"/>
      <c r="AT318" s="266" t="s">
        <v>155</v>
      </c>
      <c r="AU318" s="266" t="s">
        <v>82</v>
      </c>
      <c r="AV318" s="13" t="s">
        <v>151</v>
      </c>
      <c r="AW318" s="13" t="s">
        <v>35</v>
      </c>
      <c r="AX318" s="13" t="s">
        <v>80</v>
      </c>
      <c r="AY318" s="266" t="s">
        <v>143</v>
      </c>
    </row>
    <row r="319" s="1" customFormat="1" ht="38.25" customHeight="1">
      <c r="B319" s="45"/>
      <c r="C319" s="220" t="s">
        <v>435</v>
      </c>
      <c r="D319" s="220" t="s">
        <v>146</v>
      </c>
      <c r="E319" s="221" t="s">
        <v>499</v>
      </c>
      <c r="F319" s="222" t="s">
        <v>500</v>
      </c>
      <c r="G319" s="223" t="s">
        <v>419</v>
      </c>
      <c r="H319" s="224">
        <v>4.5499999999999998</v>
      </c>
      <c r="I319" s="225"/>
      <c r="J319" s="226">
        <f>ROUND(I319*H319,2)</f>
        <v>0</v>
      </c>
      <c r="K319" s="222" t="s">
        <v>150</v>
      </c>
      <c r="L319" s="71"/>
      <c r="M319" s="227" t="s">
        <v>21</v>
      </c>
      <c r="N319" s="228" t="s">
        <v>43</v>
      </c>
      <c r="O319" s="46"/>
      <c r="P319" s="229">
        <f>O319*H319</f>
        <v>0</v>
      </c>
      <c r="Q319" s="229">
        <v>0.02121</v>
      </c>
      <c r="R319" s="229">
        <f>Q319*H319</f>
        <v>0.096505499999999994</v>
      </c>
      <c r="S319" s="229">
        <v>0</v>
      </c>
      <c r="T319" s="230">
        <f>S319*H319</f>
        <v>0</v>
      </c>
      <c r="AR319" s="23" t="s">
        <v>239</v>
      </c>
      <c r="AT319" s="23" t="s">
        <v>146</v>
      </c>
      <c r="AU319" s="23" t="s">
        <v>82</v>
      </c>
      <c r="AY319" s="23" t="s">
        <v>143</v>
      </c>
      <c r="BE319" s="231">
        <f>IF(N319="základní",J319,0)</f>
        <v>0</v>
      </c>
      <c r="BF319" s="231">
        <f>IF(N319="snížená",J319,0)</f>
        <v>0</v>
      </c>
      <c r="BG319" s="231">
        <f>IF(N319="zákl. přenesená",J319,0)</f>
        <v>0</v>
      </c>
      <c r="BH319" s="231">
        <f>IF(N319="sníž. přenesená",J319,0)</f>
        <v>0</v>
      </c>
      <c r="BI319" s="231">
        <f>IF(N319="nulová",J319,0)</f>
        <v>0</v>
      </c>
      <c r="BJ319" s="23" t="s">
        <v>80</v>
      </c>
      <c r="BK319" s="231">
        <f>ROUND(I319*H319,2)</f>
        <v>0</v>
      </c>
      <c r="BL319" s="23" t="s">
        <v>239</v>
      </c>
      <c r="BM319" s="23" t="s">
        <v>501</v>
      </c>
    </row>
    <row r="320" s="1" customFormat="1">
      <c r="B320" s="45"/>
      <c r="C320" s="73"/>
      <c r="D320" s="232" t="s">
        <v>153</v>
      </c>
      <c r="E320" s="73"/>
      <c r="F320" s="233" t="s">
        <v>502</v>
      </c>
      <c r="G320" s="73"/>
      <c r="H320" s="73"/>
      <c r="I320" s="190"/>
      <c r="J320" s="73"/>
      <c r="K320" s="73"/>
      <c r="L320" s="71"/>
      <c r="M320" s="234"/>
      <c r="N320" s="46"/>
      <c r="O320" s="46"/>
      <c r="P320" s="46"/>
      <c r="Q320" s="46"/>
      <c r="R320" s="46"/>
      <c r="S320" s="46"/>
      <c r="T320" s="94"/>
      <c r="AT320" s="23" t="s">
        <v>153</v>
      </c>
      <c r="AU320" s="23" t="s">
        <v>82</v>
      </c>
    </row>
    <row r="321" s="11" customFormat="1">
      <c r="B321" s="235"/>
      <c r="C321" s="236"/>
      <c r="D321" s="232" t="s">
        <v>155</v>
      </c>
      <c r="E321" s="237" t="s">
        <v>21</v>
      </c>
      <c r="F321" s="238" t="s">
        <v>503</v>
      </c>
      <c r="G321" s="236"/>
      <c r="H321" s="237" t="s">
        <v>21</v>
      </c>
      <c r="I321" s="239"/>
      <c r="J321" s="236"/>
      <c r="K321" s="236"/>
      <c r="L321" s="240"/>
      <c r="M321" s="241"/>
      <c r="N321" s="242"/>
      <c r="O321" s="242"/>
      <c r="P321" s="242"/>
      <c r="Q321" s="242"/>
      <c r="R321" s="242"/>
      <c r="S321" s="242"/>
      <c r="T321" s="243"/>
      <c r="AT321" s="244" t="s">
        <v>155</v>
      </c>
      <c r="AU321" s="244" t="s">
        <v>82</v>
      </c>
      <c r="AV321" s="11" t="s">
        <v>80</v>
      </c>
      <c r="AW321" s="11" t="s">
        <v>35</v>
      </c>
      <c r="AX321" s="11" t="s">
        <v>72</v>
      </c>
      <c r="AY321" s="244" t="s">
        <v>143</v>
      </c>
    </row>
    <row r="322" s="12" customFormat="1">
      <c r="B322" s="245"/>
      <c r="C322" s="246"/>
      <c r="D322" s="232" t="s">
        <v>155</v>
      </c>
      <c r="E322" s="247" t="s">
        <v>21</v>
      </c>
      <c r="F322" s="248" t="s">
        <v>1131</v>
      </c>
      <c r="G322" s="246"/>
      <c r="H322" s="249">
        <v>3.1200000000000001</v>
      </c>
      <c r="I322" s="250"/>
      <c r="J322" s="246"/>
      <c r="K322" s="246"/>
      <c r="L322" s="251"/>
      <c r="M322" s="252"/>
      <c r="N322" s="253"/>
      <c r="O322" s="253"/>
      <c r="P322" s="253"/>
      <c r="Q322" s="253"/>
      <c r="R322" s="253"/>
      <c r="S322" s="253"/>
      <c r="T322" s="254"/>
      <c r="AT322" s="255" t="s">
        <v>155</v>
      </c>
      <c r="AU322" s="255" t="s">
        <v>82</v>
      </c>
      <c r="AV322" s="12" t="s">
        <v>82</v>
      </c>
      <c r="AW322" s="12" t="s">
        <v>35</v>
      </c>
      <c r="AX322" s="12" t="s">
        <v>72</v>
      </c>
      <c r="AY322" s="255" t="s">
        <v>143</v>
      </c>
    </row>
    <row r="323" s="12" customFormat="1">
      <c r="B323" s="245"/>
      <c r="C323" s="246"/>
      <c r="D323" s="232" t="s">
        <v>155</v>
      </c>
      <c r="E323" s="247" t="s">
        <v>21</v>
      </c>
      <c r="F323" s="248" t="s">
        <v>1132</v>
      </c>
      <c r="G323" s="246"/>
      <c r="H323" s="249">
        <v>1.4299999999999999</v>
      </c>
      <c r="I323" s="250"/>
      <c r="J323" s="246"/>
      <c r="K323" s="246"/>
      <c r="L323" s="251"/>
      <c r="M323" s="252"/>
      <c r="N323" s="253"/>
      <c r="O323" s="253"/>
      <c r="P323" s="253"/>
      <c r="Q323" s="253"/>
      <c r="R323" s="253"/>
      <c r="S323" s="253"/>
      <c r="T323" s="254"/>
      <c r="AT323" s="255" t="s">
        <v>155</v>
      </c>
      <c r="AU323" s="255" t="s">
        <v>82</v>
      </c>
      <c r="AV323" s="12" t="s">
        <v>82</v>
      </c>
      <c r="AW323" s="12" t="s">
        <v>35</v>
      </c>
      <c r="AX323" s="12" t="s">
        <v>72</v>
      </c>
      <c r="AY323" s="255" t="s">
        <v>143</v>
      </c>
    </row>
    <row r="324" s="13" customFormat="1">
      <c r="B324" s="256"/>
      <c r="C324" s="257"/>
      <c r="D324" s="232" t="s">
        <v>155</v>
      </c>
      <c r="E324" s="258" t="s">
        <v>21</v>
      </c>
      <c r="F324" s="259" t="s">
        <v>167</v>
      </c>
      <c r="G324" s="257"/>
      <c r="H324" s="260">
        <v>4.5499999999999998</v>
      </c>
      <c r="I324" s="261"/>
      <c r="J324" s="257"/>
      <c r="K324" s="257"/>
      <c r="L324" s="262"/>
      <c r="M324" s="263"/>
      <c r="N324" s="264"/>
      <c r="O324" s="264"/>
      <c r="P324" s="264"/>
      <c r="Q324" s="264"/>
      <c r="R324" s="264"/>
      <c r="S324" s="264"/>
      <c r="T324" s="265"/>
      <c r="AT324" s="266" t="s">
        <v>155</v>
      </c>
      <c r="AU324" s="266" t="s">
        <v>82</v>
      </c>
      <c r="AV324" s="13" t="s">
        <v>151</v>
      </c>
      <c r="AW324" s="13" t="s">
        <v>35</v>
      </c>
      <c r="AX324" s="13" t="s">
        <v>80</v>
      </c>
      <c r="AY324" s="266" t="s">
        <v>143</v>
      </c>
    </row>
    <row r="325" s="1" customFormat="1" ht="38.25" customHeight="1">
      <c r="B325" s="45"/>
      <c r="C325" s="220" t="s">
        <v>439</v>
      </c>
      <c r="D325" s="220" t="s">
        <v>146</v>
      </c>
      <c r="E325" s="221" t="s">
        <v>508</v>
      </c>
      <c r="F325" s="222" t="s">
        <v>509</v>
      </c>
      <c r="G325" s="223" t="s">
        <v>162</v>
      </c>
      <c r="H325" s="224">
        <v>153.78999999999999</v>
      </c>
      <c r="I325" s="225"/>
      <c r="J325" s="226">
        <f>ROUND(I325*H325,2)</f>
        <v>0</v>
      </c>
      <c r="K325" s="222" t="s">
        <v>150</v>
      </c>
      <c r="L325" s="71"/>
      <c r="M325" s="227" t="s">
        <v>21</v>
      </c>
      <c r="N325" s="228" t="s">
        <v>43</v>
      </c>
      <c r="O325" s="46"/>
      <c r="P325" s="229">
        <f>O325*H325</f>
        <v>0</v>
      </c>
      <c r="Q325" s="229">
        <v>0.00117</v>
      </c>
      <c r="R325" s="229">
        <f>Q325*H325</f>
        <v>0.17993429999999999</v>
      </c>
      <c r="S325" s="229">
        <v>0</v>
      </c>
      <c r="T325" s="230">
        <f>S325*H325</f>
        <v>0</v>
      </c>
      <c r="AR325" s="23" t="s">
        <v>239</v>
      </c>
      <c r="AT325" s="23" t="s">
        <v>146</v>
      </c>
      <c r="AU325" s="23" t="s">
        <v>82</v>
      </c>
      <c r="AY325" s="23" t="s">
        <v>143</v>
      </c>
      <c r="BE325" s="231">
        <f>IF(N325="základní",J325,0)</f>
        <v>0</v>
      </c>
      <c r="BF325" s="231">
        <f>IF(N325="snížená",J325,0)</f>
        <v>0</v>
      </c>
      <c r="BG325" s="231">
        <f>IF(N325="zákl. přenesená",J325,0)</f>
        <v>0</v>
      </c>
      <c r="BH325" s="231">
        <f>IF(N325="sníž. přenesená",J325,0)</f>
        <v>0</v>
      </c>
      <c r="BI325" s="231">
        <f>IF(N325="nulová",J325,0)</f>
        <v>0</v>
      </c>
      <c r="BJ325" s="23" t="s">
        <v>80</v>
      </c>
      <c r="BK325" s="231">
        <f>ROUND(I325*H325,2)</f>
        <v>0</v>
      </c>
      <c r="BL325" s="23" t="s">
        <v>239</v>
      </c>
      <c r="BM325" s="23" t="s">
        <v>510</v>
      </c>
    </row>
    <row r="326" s="1" customFormat="1">
      <c r="B326" s="45"/>
      <c r="C326" s="73"/>
      <c r="D326" s="232" t="s">
        <v>153</v>
      </c>
      <c r="E326" s="73"/>
      <c r="F326" s="233" t="s">
        <v>511</v>
      </c>
      <c r="G326" s="73"/>
      <c r="H326" s="73"/>
      <c r="I326" s="190"/>
      <c r="J326" s="73"/>
      <c r="K326" s="73"/>
      <c r="L326" s="71"/>
      <c r="M326" s="234"/>
      <c r="N326" s="46"/>
      <c r="O326" s="46"/>
      <c r="P326" s="46"/>
      <c r="Q326" s="46"/>
      <c r="R326" s="46"/>
      <c r="S326" s="46"/>
      <c r="T326" s="94"/>
      <c r="AT326" s="23" t="s">
        <v>153</v>
      </c>
      <c r="AU326" s="23" t="s">
        <v>82</v>
      </c>
    </row>
    <row r="327" s="11" customFormat="1">
      <c r="B327" s="235"/>
      <c r="C327" s="236"/>
      <c r="D327" s="232" t="s">
        <v>155</v>
      </c>
      <c r="E327" s="237" t="s">
        <v>21</v>
      </c>
      <c r="F327" s="238" t="s">
        <v>512</v>
      </c>
      <c r="G327" s="236"/>
      <c r="H327" s="237" t="s">
        <v>21</v>
      </c>
      <c r="I327" s="239"/>
      <c r="J327" s="236"/>
      <c r="K327" s="236"/>
      <c r="L327" s="240"/>
      <c r="M327" s="241"/>
      <c r="N327" s="242"/>
      <c r="O327" s="242"/>
      <c r="P327" s="242"/>
      <c r="Q327" s="242"/>
      <c r="R327" s="242"/>
      <c r="S327" s="242"/>
      <c r="T327" s="243"/>
      <c r="AT327" s="244" t="s">
        <v>155</v>
      </c>
      <c r="AU327" s="244" t="s">
        <v>82</v>
      </c>
      <c r="AV327" s="11" t="s">
        <v>80</v>
      </c>
      <c r="AW327" s="11" t="s">
        <v>35</v>
      </c>
      <c r="AX327" s="11" t="s">
        <v>72</v>
      </c>
      <c r="AY327" s="244" t="s">
        <v>143</v>
      </c>
    </row>
    <row r="328" s="12" customFormat="1">
      <c r="B328" s="245"/>
      <c r="C328" s="246"/>
      <c r="D328" s="232" t="s">
        <v>155</v>
      </c>
      <c r="E328" s="247" t="s">
        <v>21</v>
      </c>
      <c r="F328" s="248" t="s">
        <v>1089</v>
      </c>
      <c r="G328" s="246"/>
      <c r="H328" s="249">
        <v>148.33000000000001</v>
      </c>
      <c r="I328" s="250"/>
      <c r="J328" s="246"/>
      <c r="K328" s="246"/>
      <c r="L328" s="251"/>
      <c r="M328" s="252"/>
      <c r="N328" s="253"/>
      <c r="O328" s="253"/>
      <c r="P328" s="253"/>
      <c r="Q328" s="253"/>
      <c r="R328" s="253"/>
      <c r="S328" s="253"/>
      <c r="T328" s="254"/>
      <c r="AT328" s="255" t="s">
        <v>155</v>
      </c>
      <c r="AU328" s="255" t="s">
        <v>82</v>
      </c>
      <c r="AV328" s="12" t="s">
        <v>82</v>
      </c>
      <c r="AW328" s="12" t="s">
        <v>35</v>
      </c>
      <c r="AX328" s="12" t="s">
        <v>72</v>
      </c>
      <c r="AY328" s="255" t="s">
        <v>143</v>
      </c>
    </row>
    <row r="329" s="11" customFormat="1">
      <c r="B329" s="235"/>
      <c r="C329" s="236"/>
      <c r="D329" s="232" t="s">
        <v>155</v>
      </c>
      <c r="E329" s="237" t="s">
        <v>21</v>
      </c>
      <c r="F329" s="238" t="s">
        <v>1133</v>
      </c>
      <c r="G329" s="236"/>
      <c r="H329" s="237" t="s">
        <v>21</v>
      </c>
      <c r="I329" s="239"/>
      <c r="J329" s="236"/>
      <c r="K329" s="236"/>
      <c r="L329" s="240"/>
      <c r="M329" s="241"/>
      <c r="N329" s="242"/>
      <c r="O329" s="242"/>
      <c r="P329" s="242"/>
      <c r="Q329" s="242"/>
      <c r="R329" s="242"/>
      <c r="S329" s="242"/>
      <c r="T329" s="243"/>
      <c r="AT329" s="244" t="s">
        <v>155</v>
      </c>
      <c r="AU329" s="244" t="s">
        <v>82</v>
      </c>
      <c r="AV329" s="11" t="s">
        <v>80</v>
      </c>
      <c r="AW329" s="11" t="s">
        <v>35</v>
      </c>
      <c r="AX329" s="11" t="s">
        <v>72</v>
      </c>
      <c r="AY329" s="244" t="s">
        <v>143</v>
      </c>
    </row>
    <row r="330" s="12" customFormat="1">
      <c r="B330" s="245"/>
      <c r="C330" s="246"/>
      <c r="D330" s="232" t="s">
        <v>155</v>
      </c>
      <c r="E330" s="247" t="s">
        <v>21</v>
      </c>
      <c r="F330" s="248" t="s">
        <v>1134</v>
      </c>
      <c r="G330" s="246"/>
      <c r="H330" s="249">
        <v>5.46</v>
      </c>
      <c r="I330" s="250"/>
      <c r="J330" s="246"/>
      <c r="K330" s="246"/>
      <c r="L330" s="251"/>
      <c r="M330" s="252"/>
      <c r="N330" s="253"/>
      <c r="O330" s="253"/>
      <c r="P330" s="253"/>
      <c r="Q330" s="253"/>
      <c r="R330" s="253"/>
      <c r="S330" s="253"/>
      <c r="T330" s="254"/>
      <c r="AT330" s="255" t="s">
        <v>155</v>
      </c>
      <c r="AU330" s="255" t="s">
        <v>82</v>
      </c>
      <c r="AV330" s="12" t="s">
        <v>82</v>
      </c>
      <c r="AW330" s="12" t="s">
        <v>35</v>
      </c>
      <c r="AX330" s="12" t="s">
        <v>72</v>
      </c>
      <c r="AY330" s="255" t="s">
        <v>143</v>
      </c>
    </row>
    <row r="331" s="13" customFormat="1">
      <c r="B331" s="256"/>
      <c r="C331" s="257"/>
      <c r="D331" s="232" t="s">
        <v>155</v>
      </c>
      <c r="E331" s="258" t="s">
        <v>21</v>
      </c>
      <c r="F331" s="259" t="s">
        <v>167</v>
      </c>
      <c r="G331" s="257"/>
      <c r="H331" s="260">
        <v>153.78999999999999</v>
      </c>
      <c r="I331" s="261"/>
      <c r="J331" s="257"/>
      <c r="K331" s="257"/>
      <c r="L331" s="262"/>
      <c r="M331" s="263"/>
      <c r="N331" s="264"/>
      <c r="O331" s="264"/>
      <c r="P331" s="264"/>
      <c r="Q331" s="264"/>
      <c r="R331" s="264"/>
      <c r="S331" s="264"/>
      <c r="T331" s="265"/>
      <c r="AT331" s="266" t="s">
        <v>155</v>
      </c>
      <c r="AU331" s="266" t="s">
        <v>82</v>
      </c>
      <c r="AV331" s="13" t="s">
        <v>151</v>
      </c>
      <c r="AW331" s="13" t="s">
        <v>35</v>
      </c>
      <c r="AX331" s="13" t="s">
        <v>80</v>
      </c>
      <c r="AY331" s="266" t="s">
        <v>143</v>
      </c>
    </row>
    <row r="332" s="1" customFormat="1" ht="16.5" customHeight="1">
      <c r="B332" s="45"/>
      <c r="C332" s="267" t="s">
        <v>443</v>
      </c>
      <c r="D332" s="267" t="s">
        <v>235</v>
      </c>
      <c r="E332" s="268" t="s">
        <v>515</v>
      </c>
      <c r="F332" s="269" t="s">
        <v>516</v>
      </c>
      <c r="G332" s="270" t="s">
        <v>162</v>
      </c>
      <c r="H332" s="271">
        <v>161.47999999999999</v>
      </c>
      <c r="I332" s="272"/>
      <c r="J332" s="273">
        <f>ROUND(I332*H332,2)</f>
        <v>0</v>
      </c>
      <c r="K332" s="269" t="s">
        <v>517</v>
      </c>
      <c r="L332" s="274"/>
      <c r="M332" s="275" t="s">
        <v>21</v>
      </c>
      <c r="N332" s="276" t="s">
        <v>43</v>
      </c>
      <c r="O332" s="46"/>
      <c r="P332" s="229">
        <f>O332*H332</f>
        <v>0</v>
      </c>
      <c r="Q332" s="229">
        <v>0</v>
      </c>
      <c r="R332" s="229">
        <f>Q332*H332</f>
        <v>0</v>
      </c>
      <c r="S332" s="229">
        <v>0</v>
      </c>
      <c r="T332" s="230">
        <f>S332*H332</f>
        <v>0</v>
      </c>
      <c r="AR332" s="23" t="s">
        <v>338</v>
      </c>
      <c r="AT332" s="23" t="s">
        <v>235</v>
      </c>
      <c r="AU332" s="23" t="s">
        <v>82</v>
      </c>
      <c r="AY332" s="23" t="s">
        <v>143</v>
      </c>
      <c r="BE332" s="231">
        <f>IF(N332="základní",J332,0)</f>
        <v>0</v>
      </c>
      <c r="BF332" s="231">
        <f>IF(N332="snížená",J332,0)</f>
        <v>0</v>
      </c>
      <c r="BG332" s="231">
        <f>IF(N332="zákl. přenesená",J332,0)</f>
        <v>0</v>
      </c>
      <c r="BH332" s="231">
        <f>IF(N332="sníž. přenesená",J332,0)</f>
        <v>0</v>
      </c>
      <c r="BI332" s="231">
        <f>IF(N332="nulová",J332,0)</f>
        <v>0</v>
      </c>
      <c r="BJ332" s="23" t="s">
        <v>80</v>
      </c>
      <c r="BK332" s="231">
        <f>ROUND(I332*H332,2)</f>
        <v>0</v>
      </c>
      <c r="BL332" s="23" t="s">
        <v>239</v>
      </c>
      <c r="BM332" s="23" t="s">
        <v>518</v>
      </c>
    </row>
    <row r="333" s="11" customFormat="1">
      <c r="B333" s="235"/>
      <c r="C333" s="236"/>
      <c r="D333" s="232" t="s">
        <v>155</v>
      </c>
      <c r="E333" s="237" t="s">
        <v>21</v>
      </c>
      <c r="F333" s="238" t="s">
        <v>512</v>
      </c>
      <c r="G333" s="236"/>
      <c r="H333" s="237" t="s">
        <v>21</v>
      </c>
      <c r="I333" s="239"/>
      <c r="J333" s="236"/>
      <c r="K333" s="236"/>
      <c r="L333" s="240"/>
      <c r="M333" s="241"/>
      <c r="N333" s="242"/>
      <c r="O333" s="242"/>
      <c r="P333" s="242"/>
      <c r="Q333" s="242"/>
      <c r="R333" s="242"/>
      <c r="S333" s="242"/>
      <c r="T333" s="243"/>
      <c r="AT333" s="244" t="s">
        <v>155</v>
      </c>
      <c r="AU333" s="244" t="s">
        <v>82</v>
      </c>
      <c r="AV333" s="11" t="s">
        <v>80</v>
      </c>
      <c r="AW333" s="11" t="s">
        <v>35</v>
      </c>
      <c r="AX333" s="11" t="s">
        <v>72</v>
      </c>
      <c r="AY333" s="244" t="s">
        <v>143</v>
      </c>
    </row>
    <row r="334" s="12" customFormat="1">
      <c r="B334" s="245"/>
      <c r="C334" s="246"/>
      <c r="D334" s="232" t="s">
        <v>155</v>
      </c>
      <c r="E334" s="247" t="s">
        <v>21</v>
      </c>
      <c r="F334" s="248" t="s">
        <v>1089</v>
      </c>
      <c r="G334" s="246"/>
      <c r="H334" s="249">
        <v>148.33000000000001</v>
      </c>
      <c r="I334" s="250"/>
      <c r="J334" s="246"/>
      <c r="K334" s="246"/>
      <c r="L334" s="251"/>
      <c r="M334" s="252"/>
      <c r="N334" s="253"/>
      <c r="O334" s="253"/>
      <c r="P334" s="253"/>
      <c r="Q334" s="253"/>
      <c r="R334" s="253"/>
      <c r="S334" s="253"/>
      <c r="T334" s="254"/>
      <c r="AT334" s="255" t="s">
        <v>155</v>
      </c>
      <c r="AU334" s="255" t="s">
        <v>82</v>
      </c>
      <c r="AV334" s="12" t="s">
        <v>82</v>
      </c>
      <c r="AW334" s="12" t="s">
        <v>35</v>
      </c>
      <c r="AX334" s="12" t="s">
        <v>72</v>
      </c>
      <c r="AY334" s="255" t="s">
        <v>143</v>
      </c>
    </row>
    <row r="335" s="12" customFormat="1">
      <c r="B335" s="245"/>
      <c r="C335" s="246"/>
      <c r="D335" s="232" t="s">
        <v>155</v>
      </c>
      <c r="E335" s="247" t="s">
        <v>21</v>
      </c>
      <c r="F335" s="248" t="s">
        <v>1134</v>
      </c>
      <c r="G335" s="246"/>
      <c r="H335" s="249">
        <v>5.46</v>
      </c>
      <c r="I335" s="250"/>
      <c r="J335" s="246"/>
      <c r="K335" s="246"/>
      <c r="L335" s="251"/>
      <c r="M335" s="252"/>
      <c r="N335" s="253"/>
      <c r="O335" s="253"/>
      <c r="P335" s="253"/>
      <c r="Q335" s="253"/>
      <c r="R335" s="253"/>
      <c r="S335" s="253"/>
      <c r="T335" s="254"/>
      <c r="AT335" s="255" t="s">
        <v>155</v>
      </c>
      <c r="AU335" s="255" t="s">
        <v>82</v>
      </c>
      <c r="AV335" s="12" t="s">
        <v>82</v>
      </c>
      <c r="AW335" s="12" t="s">
        <v>35</v>
      </c>
      <c r="AX335" s="12" t="s">
        <v>72</v>
      </c>
      <c r="AY335" s="255" t="s">
        <v>143</v>
      </c>
    </row>
    <row r="336" s="13" customFormat="1">
      <c r="B336" s="256"/>
      <c r="C336" s="257"/>
      <c r="D336" s="232" t="s">
        <v>155</v>
      </c>
      <c r="E336" s="258" t="s">
        <v>21</v>
      </c>
      <c r="F336" s="259" t="s">
        <v>167</v>
      </c>
      <c r="G336" s="257"/>
      <c r="H336" s="260">
        <v>153.78999999999999</v>
      </c>
      <c r="I336" s="261"/>
      <c r="J336" s="257"/>
      <c r="K336" s="257"/>
      <c r="L336" s="262"/>
      <c r="M336" s="263"/>
      <c r="N336" s="264"/>
      <c r="O336" s="264"/>
      <c r="P336" s="264"/>
      <c r="Q336" s="264"/>
      <c r="R336" s="264"/>
      <c r="S336" s="264"/>
      <c r="T336" s="265"/>
      <c r="AT336" s="266" t="s">
        <v>155</v>
      </c>
      <c r="AU336" s="266" t="s">
        <v>82</v>
      </c>
      <c r="AV336" s="13" t="s">
        <v>151</v>
      </c>
      <c r="AW336" s="13" t="s">
        <v>35</v>
      </c>
      <c r="AX336" s="13" t="s">
        <v>80</v>
      </c>
      <c r="AY336" s="266" t="s">
        <v>143</v>
      </c>
    </row>
    <row r="337" s="12" customFormat="1">
      <c r="B337" s="245"/>
      <c r="C337" s="246"/>
      <c r="D337" s="232" t="s">
        <v>155</v>
      </c>
      <c r="E337" s="246"/>
      <c r="F337" s="248" t="s">
        <v>1135</v>
      </c>
      <c r="G337" s="246"/>
      <c r="H337" s="249">
        <v>161.47999999999999</v>
      </c>
      <c r="I337" s="250"/>
      <c r="J337" s="246"/>
      <c r="K337" s="246"/>
      <c r="L337" s="251"/>
      <c r="M337" s="252"/>
      <c r="N337" s="253"/>
      <c r="O337" s="253"/>
      <c r="P337" s="253"/>
      <c r="Q337" s="253"/>
      <c r="R337" s="253"/>
      <c r="S337" s="253"/>
      <c r="T337" s="254"/>
      <c r="AT337" s="255" t="s">
        <v>155</v>
      </c>
      <c r="AU337" s="255" t="s">
        <v>82</v>
      </c>
      <c r="AV337" s="12" t="s">
        <v>82</v>
      </c>
      <c r="AW337" s="12" t="s">
        <v>6</v>
      </c>
      <c r="AX337" s="12" t="s">
        <v>80</v>
      </c>
      <c r="AY337" s="255" t="s">
        <v>143</v>
      </c>
    </row>
    <row r="338" s="1" customFormat="1" ht="25.5" customHeight="1">
      <c r="B338" s="45"/>
      <c r="C338" s="220" t="s">
        <v>447</v>
      </c>
      <c r="D338" s="220" t="s">
        <v>146</v>
      </c>
      <c r="E338" s="221" t="s">
        <v>521</v>
      </c>
      <c r="F338" s="222" t="s">
        <v>522</v>
      </c>
      <c r="G338" s="223" t="s">
        <v>162</v>
      </c>
      <c r="H338" s="224">
        <v>153.78999999999999</v>
      </c>
      <c r="I338" s="225"/>
      <c r="J338" s="226">
        <f>ROUND(I338*H338,2)</f>
        <v>0</v>
      </c>
      <c r="K338" s="222" t="s">
        <v>150</v>
      </c>
      <c r="L338" s="71"/>
      <c r="M338" s="227" t="s">
        <v>21</v>
      </c>
      <c r="N338" s="228" t="s">
        <v>43</v>
      </c>
      <c r="O338" s="46"/>
      <c r="P338" s="229">
        <f>O338*H338</f>
        <v>0</v>
      </c>
      <c r="Q338" s="229">
        <v>0.00014999999999999999</v>
      </c>
      <c r="R338" s="229">
        <f>Q338*H338</f>
        <v>0.023068499999999995</v>
      </c>
      <c r="S338" s="229">
        <v>0</v>
      </c>
      <c r="T338" s="230">
        <f>S338*H338</f>
        <v>0</v>
      </c>
      <c r="AR338" s="23" t="s">
        <v>239</v>
      </c>
      <c r="AT338" s="23" t="s">
        <v>146</v>
      </c>
      <c r="AU338" s="23" t="s">
        <v>82</v>
      </c>
      <c r="AY338" s="23" t="s">
        <v>143</v>
      </c>
      <c r="BE338" s="231">
        <f>IF(N338="základní",J338,0)</f>
        <v>0</v>
      </c>
      <c r="BF338" s="231">
        <f>IF(N338="snížená",J338,0)</f>
        <v>0</v>
      </c>
      <c r="BG338" s="231">
        <f>IF(N338="zákl. přenesená",J338,0)</f>
        <v>0</v>
      </c>
      <c r="BH338" s="231">
        <f>IF(N338="sníž. přenesená",J338,0)</f>
        <v>0</v>
      </c>
      <c r="BI338" s="231">
        <f>IF(N338="nulová",J338,0)</f>
        <v>0</v>
      </c>
      <c r="BJ338" s="23" t="s">
        <v>80</v>
      </c>
      <c r="BK338" s="231">
        <f>ROUND(I338*H338,2)</f>
        <v>0</v>
      </c>
      <c r="BL338" s="23" t="s">
        <v>239</v>
      </c>
      <c r="BM338" s="23" t="s">
        <v>1136</v>
      </c>
    </row>
    <row r="339" s="1" customFormat="1">
      <c r="B339" s="45"/>
      <c r="C339" s="73"/>
      <c r="D339" s="232" t="s">
        <v>153</v>
      </c>
      <c r="E339" s="73"/>
      <c r="F339" s="233" t="s">
        <v>511</v>
      </c>
      <c r="G339" s="73"/>
      <c r="H339" s="73"/>
      <c r="I339" s="190"/>
      <c r="J339" s="73"/>
      <c r="K339" s="73"/>
      <c r="L339" s="71"/>
      <c r="M339" s="234"/>
      <c r="N339" s="46"/>
      <c r="O339" s="46"/>
      <c r="P339" s="46"/>
      <c r="Q339" s="46"/>
      <c r="R339" s="46"/>
      <c r="S339" s="46"/>
      <c r="T339" s="94"/>
      <c r="AT339" s="23" t="s">
        <v>153</v>
      </c>
      <c r="AU339" s="23" t="s">
        <v>82</v>
      </c>
    </row>
    <row r="340" s="11" customFormat="1">
      <c r="B340" s="235"/>
      <c r="C340" s="236"/>
      <c r="D340" s="232" t="s">
        <v>155</v>
      </c>
      <c r="E340" s="237" t="s">
        <v>21</v>
      </c>
      <c r="F340" s="238" t="s">
        <v>512</v>
      </c>
      <c r="G340" s="236"/>
      <c r="H340" s="237" t="s">
        <v>21</v>
      </c>
      <c r="I340" s="239"/>
      <c r="J340" s="236"/>
      <c r="K340" s="236"/>
      <c r="L340" s="240"/>
      <c r="M340" s="241"/>
      <c r="N340" s="242"/>
      <c r="O340" s="242"/>
      <c r="P340" s="242"/>
      <c r="Q340" s="242"/>
      <c r="R340" s="242"/>
      <c r="S340" s="242"/>
      <c r="T340" s="243"/>
      <c r="AT340" s="244" t="s">
        <v>155</v>
      </c>
      <c r="AU340" s="244" t="s">
        <v>82</v>
      </c>
      <c r="AV340" s="11" t="s">
        <v>80</v>
      </c>
      <c r="AW340" s="11" t="s">
        <v>35</v>
      </c>
      <c r="AX340" s="11" t="s">
        <v>72</v>
      </c>
      <c r="AY340" s="244" t="s">
        <v>143</v>
      </c>
    </row>
    <row r="341" s="12" customFormat="1">
      <c r="B341" s="245"/>
      <c r="C341" s="246"/>
      <c r="D341" s="232" t="s">
        <v>155</v>
      </c>
      <c r="E341" s="247" t="s">
        <v>21</v>
      </c>
      <c r="F341" s="248" t="s">
        <v>1089</v>
      </c>
      <c r="G341" s="246"/>
      <c r="H341" s="249">
        <v>148.33000000000001</v>
      </c>
      <c r="I341" s="250"/>
      <c r="J341" s="246"/>
      <c r="K341" s="246"/>
      <c r="L341" s="251"/>
      <c r="M341" s="252"/>
      <c r="N341" s="253"/>
      <c r="O341" s="253"/>
      <c r="P341" s="253"/>
      <c r="Q341" s="253"/>
      <c r="R341" s="253"/>
      <c r="S341" s="253"/>
      <c r="T341" s="254"/>
      <c r="AT341" s="255" t="s">
        <v>155</v>
      </c>
      <c r="AU341" s="255" t="s">
        <v>82</v>
      </c>
      <c r="AV341" s="12" t="s">
        <v>82</v>
      </c>
      <c r="AW341" s="12" t="s">
        <v>35</v>
      </c>
      <c r="AX341" s="12" t="s">
        <v>72</v>
      </c>
      <c r="AY341" s="255" t="s">
        <v>143</v>
      </c>
    </row>
    <row r="342" s="12" customFormat="1">
      <c r="B342" s="245"/>
      <c r="C342" s="246"/>
      <c r="D342" s="232" t="s">
        <v>155</v>
      </c>
      <c r="E342" s="247" t="s">
        <v>21</v>
      </c>
      <c r="F342" s="248" t="s">
        <v>1134</v>
      </c>
      <c r="G342" s="246"/>
      <c r="H342" s="249">
        <v>5.46</v>
      </c>
      <c r="I342" s="250"/>
      <c r="J342" s="246"/>
      <c r="K342" s="246"/>
      <c r="L342" s="251"/>
      <c r="M342" s="252"/>
      <c r="N342" s="253"/>
      <c r="O342" s="253"/>
      <c r="P342" s="253"/>
      <c r="Q342" s="253"/>
      <c r="R342" s="253"/>
      <c r="S342" s="253"/>
      <c r="T342" s="254"/>
      <c r="AT342" s="255" t="s">
        <v>155</v>
      </c>
      <c r="AU342" s="255" t="s">
        <v>82</v>
      </c>
      <c r="AV342" s="12" t="s">
        <v>82</v>
      </c>
      <c r="AW342" s="12" t="s">
        <v>35</v>
      </c>
      <c r="AX342" s="12" t="s">
        <v>72</v>
      </c>
      <c r="AY342" s="255" t="s">
        <v>143</v>
      </c>
    </row>
    <row r="343" s="13" customFormat="1">
      <c r="B343" s="256"/>
      <c r="C343" s="257"/>
      <c r="D343" s="232" t="s">
        <v>155</v>
      </c>
      <c r="E343" s="258" t="s">
        <v>21</v>
      </c>
      <c r="F343" s="259" t="s">
        <v>167</v>
      </c>
      <c r="G343" s="257"/>
      <c r="H343" s="260">
        <v>153.78999999999999</v>
      </c>
      <c r="I343" s="261"/>
      <c r="J343" s="257"/>
      <c r="K343" s="257"/>
      <c r="L343" s="262"/>
      <c r="M343" s="263"/>
      <c r="N343" s="264"/>
      <c r="O343" s="264"/>
      <c r="P343" s="264"/>
      <c r="Q343" s="264"/>
      <c r="R343" s="264"/>
      <c r="S343" s="264"/>
      <c r="T343" s="265"/>
      <c r="AT343" s="266" t="s">
        <v>155</v>
      </c>
      <c r="AU343" s="266" t="s">
        <v>82</v>
      </c>
      <c r="AV343" s="13" t="s">
        <v>151</v>
      </c>
      <c r="AW343" s="13" t="s">
        <v>35</v>
      </c>
      <c r="AX343" s="13" t="s">
        <v>80</v>
      </c>
      <c r="AY343" s="266" t="s">
        <v>143</v>
      </c>
    </row>
    <row r="344" s="1" customFormat="1" ht="16.5" customHeight="1">
      <c r="B344" s="45"/>
      <c r="C344" s="220" t="s">
        <v>455</v>
      </c>
      <c r="D344" s="220" t="s">
        <v>146</v>
      </c>
      <c r="E344" s="221" t="s">
        <v>1137</v>
      </c>
      <c r="F344" s="222" t="s">
        <v>1138</v>
      </c>
      <c r="G344" s="223" t="s">
        <v>162</v>
      </c>
      <c r="H344" s="224">
        <v>23.690000000000001</v>
      </c>
      <c r="I344" s="225"/>
      <c r="J344" s="226">
        <f>ROUND(I344*H344,2)</f>
        <v>0</v>
      </c>
      <c r="K344" s="222" t="s">
        <v>150</v>
      </c>
      <c r="L344" s="71"/>
      <c r="M344" s="227" t="s">
        <v>21</v>
      </c>
      <c r="N344" s="228" t="s">
        <v>43</v>
      </c>
      <c r="O344" s="46"/>
      <c r="P344" s="229">
        <f>O344*H344</f>
        <v>0</v>
      </c>
      <c r="Q344" s="229">
        <v>0</v>
      </c>
      <c r="R344" s="229">
        <f>Q344*H344</f>
        <v>0</v>
      </c>
      <c r="S344" s="229">
        <v>0.0020999999999999999</v>
      </c>
      <c r="T344" s="230">
        <f>S344*H344</f>
        <v>0.049749000000000002</v>
      </c>
      <c r="AR344" s="23" t="s">
        <v>239</v>
      </c>
      <c r="AT344" s="23" t="s">
        <v>146</v>
      </c>
      <c r="AU344" s="23" t="s">
        <v>82</v>
      </c>
      <c r="AY344" s="23" t="s">
        <v>143</v>
      </c>
      <c r="BE344" s="231">
        <f>IF(N344="základní",J344,0)</f>
        <v>0</v>
      </c>
      <c r="BF344" s="231">
        <f>IF(N344="snížená",J344,0)</f>
        <v>0</v>
      </c>
      <c r="BG344" s="231">
        <f>IF(N344="zákl. přenesená",J344,0)</f>
        <v>0</v>
      </c>
      <c r="BH344" s="231">
        <f>IF(N344="sníž. přenesená",J344,0)</f>
        <v>0</v>
      </c>
      <c r="BI344" s="231">
        <f>IF(N344="nulová",J344,0)</f>
        <v>0</v>
      </c>
      <c r="BJ344" s="23" t="s">
        <v>80</v>
      </c>
      <c r="BK344" s="231">
        <f>ROUND(I344*H344,2)</f>
        <v>0</v>
      </c>
      <c r="BL344" s="23" t="s">
        <v>239</v>
      </c>
      <c r="BM344" s="23" t="s">
        <v>1139</v>
      </c>
    </row>
    <row r="345" s="1" customFormat="1">
      <c r="B345" s="45"/>
      <c r="C345" s="73"/>
      <c r="D345" s="232" t="s">
        <v>153</v>
      </c>
      <c r="E345" s="73"/>
      <c r="F345" s="233" t="s">
        <v>1140</v>
      </c>
      <c r="G345" s="73"/>
      <c r="H345" s="73"/>
      <c r="I345" s="190"/>
      <c r="J345" s="73"/>
      <c r="K345" s="73"/>
      <c r="L345" s="71"/>
      <c r="M345" s="234"/>
      <c r="N345" s="46"/>
      <c r="O345" s="46"/>
      <c r="P345" s="46"/>
      <c r="Q345" s="46"/>
      <c r="R345" s="46"/>
      <c r="S345" s="46"/>
      <c r="T345" s="94"/>
      <c r="AT345" s="23" t="s">
        <v>153</v>
      </c>
      <c r="AU345" s="23" t="s">
        <v>82</v>
      </c>
    </row>
    <row r="346" s="11" customFormat="1">
      <c r="B346" s="235"/>
      <c r="C346" s="236"/>
      <c r="D346" s="232" t="s">
        <v>155</v>
      </c>
      <c r="E346" s="237" t="s">
        <v>21</v>
      </c>
      <c r="F346" s="238" t="s">
        <v>1141</v>
      </c>
      <c r="G346" s="236"/>
      <c r="H346" s="237" t="s">
        <v>21</v>
      </c>
      <c r="I346" s="239"/>
      <c r="J346" s="236"/>
      <c r="K346" s="236"/>
      <c r="L346" s="240"/>
      <c r="M346" s="241"/>
      <c r="N346" s="242"/>
      <c r="O346" s="242"/>
      <c r="P346" s="242"/>
      <c r="Q346" s="242"/>
      <c r="R346" s="242"/>
      <c r="S346" s="242"/>
      <c r="T346" s="243"/>
      <c r="AT346" s="244" t="s">
        <v>155</v>
      </c>
      <c r="AU346" s="244" t="s">
        <v>82</v>
      </c>
      <c r="AV346" s="11" t="s">
        <v>80</v>
      </c>
      <c r="AW346" s="11" t="s">
        <v>35</v>
      </c>
      <c r="AX346" s="11" t="s">
        <v>72</v>
      </c>
      <c r="AY346" s="244" t="s">
        <v>143</v>
      </c>
    </row>
    <row r="347" s="12" customFormat="1">
      <c r="B347" s="245"/>
      <c r="C347" s="246"/>
      <c r="D347" s="232" t="s">
        <v>155</v>
      </c>
      <c r="E347" s="247" t="s">
        <v>21</v>
      </c>
      <c r="F347" s="248" t="s">
        <v>1142</v>
      </c>
      <c r="G347" s="246"/>
      <c r="H347" s="249">
        <v>23.690000000000001</v>
      </c>
      <c r="I347" s="250"/>
      <c r="J347" s="246"/>
      <c r="K347" s="246"/>
      <c r="L347" s="251"/>
      <c r="M347" s="252"/>
      <c r="N347" s="253"/>
      <c r="O347" s="253"/>
      <c r="P347" s="253"/>
      <c r="Q347" s="253"/>
      <c r="R347" s="253"/>
      <c r="S347" s="253"/>
      <c r="T347" s="254"/>
      <c r="AT347" s="255" t="s">
        <v>155</v>
      </c>
      <c r="AU347" s="255" t="s">
        <v>82</v>
      </c>
      <c r="AV347" s="12" t="s">
        <v>82</v>
      </c>
      <c r="AW347" s="12" t="s">
        <v>35</v>
      </c>
      <c r="AX347" s="12" t="s">
        <v>80</v>
      </c>
      <c r="AY347" s="255" t="s">
        <v>143</v>
      </c>
    </row>
    <row r="348" s="1" customFormat="1" ht="25.5" customHeight="1">
      <c r="B348" s="45"/>
      <c r="C348" s="220" t="s">
        <v>461</v>
      </c>
      <c r="D348" s="220" t="s">
        <v>146</v>
      </c>
      <c r="E348" s="221" t="s">
        <v>525</v>
      </c>
      <c r="F348" s="222" t="s">
        <v>526</v>
      </c>
      <c r="G348" s="223" t="s">
        <v>370</v>
      </c>
      <c r="H348" s="224">
        <v>0.33300000000000002</v>
      </c>
      <c r="I348" s="225"/>
      <c r="J348" s="226">
        <f>ROUND(I348*H348,2)</f>
        <v>0</v>
      </c>
      <c r="K348" s="222" t="s">
        <v>150</v>
      </c>
      <c r="L348" s="71"/>
      <c r="M348" s="227" t="s">
        <v>21</v>
      </c>
      <c r="N348" s="228" t="s">
        <v>43</v>
      </c>
      <c r="O348" s="46"/>
      <c r="P348" s="229">
        <f>O348*H348</f>
        <v>0</v>
      </c>
      <c r="Q348" s="229">
        <v>0</v>
      </c>
      <c r="R348" s="229">
        <f>Q348*H348</f>
        <v>0</v>
      </c>
      <c r="S348" s="229">
        <v>0</v>
      </c>
      <c r="T348" s="230">
        <f>S348*H348</f>
        <v>0</v>
      </c>
      <c r="AR348" s="23" t="s">
        <v>239</v>
      </c>
      <c r="AT348" s="23" t="s">
        <v>146</v>
      </c>
      <c r="AU348" s="23" t="s">
        <v>82</v>
      </c>
      <c r="AY348" s="23" t="s">
        <v>143</v>
      </c>
      <c r="BE348" s="231">
        <f>IF(N348="základní",J348,0)</f>
        <v>0</v>
      </c>
      <c r="BF348" s="231">
        <f>IF(N348="snížená",J348,0)</f>
        <v>0</v>
      </c>
      <c r="BG348" s="231">
        <f>IF(N348="zákl. přenesená",J348,0)</f>
        <v>0</v>
      </c>
      <c r="BH348" s="231">
        <f>IF(N348="sníž. přenesená",J348,0)</f>
        <v>0</v>
      </c>
      <c r="BI348" s="231">
        <f>IF(N348="nulová",J348,0)</f>
        <v>0</v>
      </c>
      <c r="BJ348" s="23" t="s">
        <v>80</v>
      </c>
      <c r="BK348" s="231">
        <f>ROUND(I348*H348,2)</f>
        <v>0</v>
      </c>
      <c r="BL348" s="23" t="s">
        <v>239</v>
      </c>
      <c r="BM348" s="23" t="s">
        <v>527</v>
      </c>
    </row>
    <row r="349" s="1" customFormat="1">
      <c r="B349" s="45"/>
      <c r="C349" s="73"/>
      <c r="D349" s="232" t="s">
        <v>153</v>
      </c>
      <c r="E349" s="73"/>
      <c r="F349" s="233" t="s">
        <v>528</v>
      </c>
      <c r="G349" s="73"/>
      <c r="H349" s="73"/>
      <c r="I349" s="190"/>
      <c r="J349" s="73"/>
      <c r="K349" s="73"/>
      <c r="L349" s="71"/>
      <c r="M349" s="234"/>
      <c r="N349" s="46"/>
      <c r="O349" s="46"/>
      <c r="P349" s="46"/>
      <c r="Q349" s="46"/>
      <c r="R349" s="46"/>
      <c r="S349" s="46"/>
      <c r="T349" s="94"/>
      <c r="AT349" s="23" t="s">
        <v>153</v>
      </c>
      <c r="AU349" s="23" t="s">
        <v>82</v>
      </c>
    </row>
    <row r="350" s="1" customFormat="1" ht="38.25" customHeight="1">
      <c r="B350" s="45"/>
      <c r="C350" s="220" t="s">
        <v>466</v>
      </c>
      <c r="D350" s="220" t="s">
        <v>146</v>
      </c>
      <c r="E350" s="221" t="s">
        <v>530</v>
      </c>
      <c r="F350" s="222" t="s">
        <v>531</v>
      </c>
      <c r="G350" s="223" t="s">
        <v>370</v>
      </c>
      <c r="H350" s="224">
        <v>0.33300000000000002</v>
      </c>
      <c r="I350" s="225"/>
      <c r="J350" s="226">
        <f>ROUND(I350*H350,2)</f>
        <v>0</v>
      </c>
      <c r="K350" s="222" t="s">
        <v>150</v>
      </c>
      <c r="L350" s="71"/>
      <c r="M350" s="227" t="s">
        <v>21</v>
      </c>
      <c r="N350" s="228" t="s">
        <v>43</v>
      </c>
      <c r="O350" s="46"/>
      <c r="P350" s="229">
        <f>O350*H350</f>
        <v>0</v>
      </c>
      <c r="Q350" s="229">
        <v>0</v>
      </c>
      <c r="R350" s="229">
        <f>Q350*H350</f>
        <v>0</v>
      </c>
      <c r="S350" s="229">
        <v>0</v>
      </c>
      <c r="T350" s="230">
        <f>S350*H350</f>
        <v>0</v>
      </c>
      <c r="AR350" s="23" t="s">
        <v>239</v>
      </c>
      <c r="AT350" s="23" t="s">
        <v>146</v>
      </c>
      <c r="AU350" s="23" t="s">
        <v>82</v>
      </c>
      <c r="AY350" s="23" t="s">
        <v>143</v>
      </c>
      <c r="BE350" s="231">
        <f>IF(N350="základní",J350,0)</f>
        <v>0</v>
      </c>
      <c r="BF350" s="231">
        <f>IF(N350="snížená",J350,0)</f>
        <v>0</v>
      </c>
      <c r="BG350" s="231">
        <f>IF(N350="zákl. přenesená",J350,0)</f>
        <v>0</v>
      </c>
      <c r="BH350" s="231">
        <f>IF(N350="sníž. přenesená",J350,0)</f>
        <v>0</v>
      </c>
      <c r="BI350" s="231">
        <f>IF(N350="nulová",J350,0)</f>
        <v>0</v>
      </c>
      <c r="BJ350" s="23" t="s">
        <v>80</v>
      </c>
      <c r="BK350" s="231">
        <f>ROUND(I350*H350,2)</f>
        <v>0</v>
      </c>
      <c r="BL350" s="23" t="s">
        <v>239</v>
      </c>
      <c r="BM350" s="23" t="s">
        <v>532</v>
      </c>
    </row>
    <row r="351" s="1" customFormat="1">
      <c r="B351" s="45"/>
      <c r="C351" s="73"/>
      <c r="D351" s="232" t="s">
        <v>153</v>
      </c>
      <c r="E351" s="73"/>
      <c r="F351" s="233" t="s">
        <v>528</v>
      </c>
      <c r="G351" s="73"/>
      <c r="H351" s="73"/>
      <c r="I351" s="190"/>
      <c r="J351" s="73"/>
      <c r="K351" s="73"/>
      <c r="L351" s="71"/>
      <c r="M351" s="234"/>
      <c r="N351" s="46"/>
      <c r="O351" s="46"/>
      <c r="P351" s="46"/>
      <c r="Q351" s="46"/>
      <c r="R351" s="46"/>
      <c r="S351" s="46"/>
      <c r="T351" s="94"/>
      <c r="AT351" s="23" t="s">
        <v>153</v>
      </c>
      <c r="AU351" s="23" t="s">
        <v>82</v>
      </c>
    </row>
    <row r="352" s="1" customFormat="1" ht="38.25" customHeight="1">
      <c r="B352" s="45"/>
      <c r="C352" s="220" t="s">
        <v>474</v>
      </c>
      <c r="D352" s="220" t="s">
        <v>146</v>
      </c>
      <c r="E352" s="221" t="s">
        <v>534</v>
      </c>
      <c r="F352" s="222" t="s">
        <v>535</v>
      </c>
      <c r="G352" s="223" t="s">
        <v>370</v>
      </c>
      <c r="H352" s="224">
        <v>6.327</v>
      </c>
      <c r="I352" s="225"/>
      <c r="J352" s="226">
        <f>ROUND(I352*H352,2)</f>
        <v>0</v>
      </c>
      <c r="K352" s="222" t="s">
        <v>150</v>
      </c>
      <c r="L352" s="71"/>
      <c r="M352" s="227" t="s">
        <v>21</v>
      </c>
      <c r="N352" s="228" t="s">
        <v>43</v>
      </c>
      <c r="O352" s="46"/>
      <c r="P352" s="229">
        <f>O352*H352</f>
        <v>0</v>
      </c>
      <c r="Q352" s="229">
        <v>0</v>
      </c>
      <c r="R352" s="229">
        <f>Q352*H352</f>
        <v>0</v>
      </c>
      <c r="S352" s="229">
        <v>0</v>
      </c>
      <c r="T352" s="230">
        <f>S352*H352</f>
        <v>0</v>
      </c>
      <c r="AR352" s="23" t="s">
        <v>239</v>
      </c>
      <c r="AT352" s="23" t="s">
        <v>146</v>
      </c>
      <c r="AU352" s="23" t="s">
        <v>82</v>
      </c>
      <c r="AY352" s="23" t="s">
        <v>143</v>
      </c>
      <c r="BE352" s="231">
        <f>IF(N352="základní",J352,0)</f>
        <v>0</v>
      </c>
      <c r="BF352" s="231">
        <f>IF(N352="snížená",J352,0)</f>
        <v>0</v>
      </c>
      <c r="BG352" s="231">
        <f>IF(N352="zákl. přenesená",J352,0)</f>
        <v>0</v>
      </c>
      <c r="BH352" s="231">
        <f>IF(N352="sníž. přenesená",J352,0)</f>
        <v>0</v>
      </c>
      <c r="BI352" s="231">
        <f>IF(N352="nulová",J352,0)</f>
        <v>0</v>
      </c>
      <c r="BJ352" s="23" t="s">
        <v>80</v>
      </c>
      <c r="BK352" s="231">
        <f>ROUND(I352*H352,2)</f>
        <v>0</v>
      </c>
      <c r="BL352" s="23" t="s">
        <v>239</v>
      </c>
      <c r="BM352" s="23" t="s">
        <v>536</v>
      </c>
    </row>
    <row r="353" s="1" customFormat="1">
      <c r="B353" s="45"/>
      <c r="C353" s="73"/>
      <c r="D353" s="232" t="s">
        <v>153</v>
      </c>
      <c r="E353" s="73"/>
      <c r="F353" s="233" t="s">
        <v>528</v>
      </c>
      <c r="G353" s="73"/>
      <c r="H353" s="73"/>
      <c r="I353" s="190"/>
      <c r="J353" s="73"/>
      <c r="K353" s="73"/>
      <c r="L353" s="71"/>
      <c r="M353" s="234"/>
      <c r="N353" s="46"/>
      <c r="O353" s="46"/>
      <c r="P353" s="46"/>
      <c r="Q353" s="46"/>
      <c r="R353" s="46"/>
      <c r="S353" s="46"/>
      <c r="T353" s="94"/>
      <c r="AT353" s="23" t="s">
        <v>153</v>
      </c>
      <c r="AU353" s="23" t="s">
        <v>82</v>
      </c>
    </row>
    <row r="354" s="12" customFormat="1">
      <c r="B354" s="245"/>
      <c r="C354" s="246"/>
      <c r="D354" s="232" t="s">
        <v>155</v>
      </c>
      <c r="E354" s="246"/>
      <c r="F354" s="248" t="s">
        <v>1143</v>
      </c>
      <c r="G354" s="246"/>
      <c r="H354" s="249">
        <v>6.327</v>
      </c>
      <c r="I354" s="250"/>
      <c r="J354" s="246"/>
      <c r="K354" s="246"/>
      <c r="L354" s="251"/>
      <c r="M354" s="252"/>
      <c r="N354" s="253"/>
      <c r="O354" s="253"/>
      <c r="P354" s="253"/>
      <c r="Q354" s="253"/>
      <c r="R354" s="253"/>
      <c r="S354" s="253"/>
      <c r="T354" s="254"/>
      <c r="AT354" s="255" t="s">
        <v>155</v>
      </c>
      <c r="AU354" s="255" t="s">
        <v>82</v>
      </c>
      <c r="AV354" s="12" t="s">
        <v>82</v>
      </c>
      <c r="AW354" s="12" t="s">
        <v>6</v>
      </c>
      <c r="AX354" s="12" t="s">
        <v>80</v>
      </c>
      <c r="AY354" s="255" t="s">
        <v>143</v>
      </c>
    </row>
    <row r="355" s="10" customFormat="1" ht="29.88" customHeight="1">
      <c r="B355" s="204"/>
      <c r="C355" s="205"/>
      <c r="D355" s="206" t="s">
        <v>71</v>
      </c>
      <c r="E355" s="218" t="s">
        <v>538</v>
      </c>
      <c r="F355" s="218" t="s">
        <v>539</v>
      </c>
      <c r="G355" s="205"/>
      <c r="H355" s="205"/>
      <c r="I355" s="208"/>
      <c r="J355" s="219">
        <f>BK355</f>
        <v>0</v>
      </c>
      <c r="K355" s="205"/>
      <c r="L355" s="210"/>
      <c r="M355" s="211"/>
      <c r="N355" s="212"/>
      <c r="O355" s="212"/>
      <c r="P355" s="213">
        <f>SUM(P356:P395)</f>
        <v>0</v>
      </c>
      <c r="Q355" s="212"/>
      <c r="R355" s="213">
        <f>SUM(R356:R395)</f>
        <v>0.161</v>
      </c>
      <c r="S355" s="212"/>
      <c r="T355" s="214">
        <f>SUM(T356:T395)</f>
        <v>0.85775244999999989</v>
      </c>
      <c r="AR355" s="215" t="s">
        <v>82</v>
      </c>
      <c r="AT355" s="216" t="s">
        <v>71</v>
      </c>
      <c r="AU355" s="216" t="s">
        <v>80</v>
      </c>
      <c r="AY355" s="215" t="s">
        <v>143</v>
      </c>
      <c r="BK355" s="217">
        <f>SUM(BK356:BK395)</f>
        <v>0</v>
      </c>
    </row>
    <row r="356" s="1" customFormat="1" ht="25.5" customHeight="1">
      <c r="B356" s="45"/>
      <c r="C356" s="220" t="s">
        <v>483</v>
      </c>
      <c r="D356" s="220" t="s">
        <v>146</v>
      </c>
      <c r="E356" s="221" t="s">
        <v>548</v>
      </c>
      <c r="F356" s="222" t="s">
        <v>549</v>
      </c>
      <c r="G356" s="223" t="s">
        <v>162</v>
      </c>
      <c r="H356" s="224">
        <v>20.803000000000001</v>
      </c>
      <c r="I356" s="225"/>
      <c r="J356" s="226">
        <f>ROUND(I356*H356,2)</f>
        <v>0</v>
      </c>
      <c r="K356" s="222" t="s">
        <v>150</v>
      </c>
      <c r="L356" s="71"/>
      <c r="M356" s="227" t="s">
        <v>21</v>
      </c>
      <c r="N356" s="228" t="s">
        <v>43</v>
      </c>
      <c r="O356" s="46"/>
      <c r="P356" s="229">
        <f>O356*H356</f>
        <v>0</v>
      </c>
      <c r="Q356" s="229">
        <v>0</v>
      </c>
      <c r="R356" s="229">
        <f>Q356*H356</f>
        <v>0</v>
      </c>
      <c r="S356" s="229">
        <v>0.024649999999999998</v>
      </c>
      <c r="T356" s="230">
        <f>S356*H356</f>
        <v>0.51279394999999994</v>
      </c>
      <c r="AR356" s="23" t="s">
        <v>239</v>
      </c>
      <c r="AT356" s="23" t="s">
        <v>146</v>
      </c>
      <c r="AU356" s="23" t="s">
        <v>82</v>
      </c>
      <c r="AY356" s="23" t="s">
        <v>143</v>
      </c>
      <c r="BE356" s="231">
        <f>IF(N356="základní",J356,0)</f>
        <v>0</v>
      </c>
      <c r="BF356" s="231">
        <f>IF(N356="snížená",J356,0)</f>
        <v>0</v>
      </c>
      <c r="BG356" s="231">
        <f>IF(N356="zákl. přenesená",J356,0)</f>
        <v>0</v>
      </c>
      <c r="BH356" s="231">
        <f>IF(N356="sníž. přenesená",J356,0)</f>
        <v>0</v>
      </c>
      <c r="BI356" s="231">
        <f>IF(N356="nulová",J356,0)</f>
        <v>0</v>
      </c>
      <c r="BJ356" s="23" t="s">
        <v>80</v>
      </c>
      <c r="BK356" s="231">
        <f>ROUND(I356*H356,2)</f>
        <v>0</v>
      </c>
      <c r="BL356" s="23" t="s">
        <v>239</v>
      </c>
      <c r="BM356" s="23" t="s">
        <v>550</v>
      </c>
    </row>
    <row r="357" s="1" customFormat="1">
      <c r="B357" s="45"/>
      <c r="C357" s="73"/>
      <c r="D357" s="232" t="s">
        <v>153</v>
      </c>
      <c r="E357" s="73"/>
      <c r="F357" s="233" t="s">
        <v>551</v>
      </c>
      <c r="G357" s="73"/>
      <c r="H357" s="73"/>
      <c r="I357" s="190"/>
      <c r="J357" s="73"/>
      <c r="K357" s="73"/>
      <c r="L357" s="71"/>
      <c r="M357" s="234"/>
      <c r="N357" s="46"/>
      <c r="O357" s="46"/>
      <c r="P357" s="46"/>
      <c r="Q357" s="46"/>
      <c r="R357" s="46"/>
      <c r="S357" s="46"/>
      <c r="T357" s="94"/>
      <c r="AT357" s="23" t="s">
        <v>153</v>
      </c>
      <c r="AU357" s="23" t="s">
        <v>82</v>
      </c>
    </row>
    <row r="358" s="11" customFormat="1">
      <c r="B358" s="235"/>
      <c r="C358" s="236"/>
      <c r="D358" s="232" t="s">
        <v>155</v>
      </c>
      <c r="E358" s="237" t="s">
        <v>21</v>
      </c>
      <c r="F358" s="238" t="s">
        <v>552</v>
      </c>
      <c r="G358" s="236"/>
      <c r="H358" s="237" t="s">
        <v>21</v>
      </c>
      <c r="I358" s="239"/>
      <c r="J358" s="236"/>
      <c r="K358" s="236"/>
      <c r="L358" s="240"/>
      <c r="M358" s="241"/>
      <c r="N358" s="242"/>
      <c r="O358" s="242"/>
      <c r="P358" s="242"/>
      <c r="Q358" s="242"/>
      <c r="R358" s="242"/>
      <c r="S358" s="242"/>
      <c r="T358" s="243"/>
      <c r="AT358" s="244" t="s">
        <v>155</v>
      </c>
      <c r="AU358" s="244" t="s">
        <v>82</v>
      </c>
      <c r="AV358" s="11" t="s">
        <v>80</v>
      </c>
      <c r="AW358" s="11" t="s">
        <v>35</v>
      </c>
      <c r="AX358" s="11" t="s">
        <v>72</v>
      </c>
      <c r="AY358" s="244" t="s">
        <v>143</v>
      </c>
    </row>
    <row r="359" s="12" customFormat="1">
      <c r="B359" s="245"/>
      <c r="C359" s="246"/>
      <c r="D359" s="232" t="s">
        <v>155</v>
      </c>
      <c r="E359" s="247" t="s">
        <v>21</v>
      </c>
      <c r="F359" s="248" t="s">
        <v>1144</v>
      </c>
      <c r="G359" s="246"/>
      <c r="H359" s="249">
        <v>20.803000000000001</v>
      </c>
      <c r="I359" s="250"/>
      <c r="J359" s="246"/>
      <c r="K359" s="246"/>
      <c r="L359" s="251"/>
      <c r="M359" s="252"/>
      <c r="N359" s="253"/>
      <c r="O359" s="253"/>
      <c r="P359" s="253"/>
      <c r="Q359" s="253"/>
      <c r="R359" s="253"/>
      <c r="S359" s="253"/>
      <c r="T359" s="254"/>
      <c r="AT359" s="255" t="s">
        <v>155</v>
      </c>
      <c r="AU359" s="255" t="s">
        <v>82</v>
      </c>
      <c r="AV359" s="12" t="s">
        <v>82</v>
      </c>
      <c r="AW359" s="12" t="s">
        <v>35</v>
      </c>
      <c r="AX359" s="12" t="s">
        <v>80</v>
      </c>
      <c r="AY359" s="255" t="s">
        <v>143</v>
      </c>
    </row>
    <row r="360" s="1" customFormat="1" ht="16.5" customHeight="1">
      <c r="B360" s="45"/>
      <c r="C360" s="220" t="s">
        <v>490</v>
      </c>
      <c r="D360" s="220" t="s">
        <v>146</v>
      </c>
      <c r="E360" s="221" t="s">
        <v>1145</v>
      </c>
      <c r="F360" s="222" t="s">
        <v>1146</v>
      </c>
      <c r="G360" s="223" t="s">
        <v>162</v>
      </c>
      <c r="H360" s="224">
        <v>6.8899999999999997</v>
      </c>
      <c r="I360" s="225"/>
      <c r="J360" s="226">
        <f>ROUND(I360*H360,2)</f>
        <v>0</v>
      </c>
      <c r="K360" s="222" t="s">
        <v>150</v>
      </c>
      <c r="L360" s="71"/>
      <c r="M360" s="227" t="s">
        <v>21</v>
      </c>
      <c r="N360" s="228" t="s">
        <v>43</v>
      </c>
      <c r="O360" s="46"/>
      <c r="P360" s="229">
        <f>O360*H360</f>
        <v>0</v>
      </c>
      <c r="Q360" s="229">
        <v>0</v>
      </c>
      <c r="R360" s="229">
        <f>Q360*H360</f>
        <v>0</v>
      </c>
      <c r="S360" s="229">
        <v>0.024649999999999998</v>
      </c>
      <c r="T360" s="230">
        <f>S360*H360</f>
        <v>0.16983849999999998</v>
      </c>
      <c r="AR360" s="23" t="s">
        <v>239</v>
      </c>
      <c r="AT360" s="23" t="s">
        <v>146</v>
      </c>
      <c r="AU360" s="23" t="s">
        <v>82</v>
      </c>
      <c r="AY360" s="23" t="s">
        <v>143</v>
      </c>
      <c r="BE360" s="231">
        <f>IF(N360="základní",J360,0)</f>
        <v>0</v>
      </c>
      <c r="BF360" s="231">
        <f>IF(N360="snížená",J360,0)</f>
        <v>0</v>
      </c>
      <c r="BG360" s="231">
        <f>IF(N360="zákl. přenesená",J360,0)</f>
        <v>0</v>
      </c>
      <c r="BH360" s="231">
        <f>IF(N360="sníž. přenesená",J360,0)</f>
        <v>0</v>
      </c>
      <c r="BI360" s="231">
        <f>IF(N360="nulová",J360,0)</f>
        <v>0</v>
      </c>
      <c r="BJ360" s="23" t="s">
        <v>80</v>
      </c>
      <c r="BK360" s="231">
        <f>ROUND(I360*H360,2)</f>
        <v>0</v>
      </c>
      <c r="BL360" s="23" t="s">
        <v>239</v>
      </c>
      <c r="BM360" s="23" t="s">
        <v>1147</v>
      </c>
    </row>
    <row r="361" s="11" customFormat="1">
      <c r="B361" s="235"/>
      <c r="C361" s="236"/>
      <c r="D361" s="232" t="s">
        <v>155</v>
      </c>
      <c r="E361" s="237" t="s">
        <v>21</v>
      </c>
      <c r="F361" s="238" t="s">
        <v>1148</v>
      </c>
      <c r="G361" s="236"/>
      <c r="H361" s="237" t="s">
        <v>21</v>
      </c>
      <c r="I361" s="239"/>
      <c r="J361" s="236"/>
      <c r="K361" s="236"/>
      <c r="L361" s="240"/>
      <c r="M361" s="241"/>
      <c r="N361" s="242"/>
      <c r="O361" s="242"/>
      <c r="P361" s="242"/>
      <c r="Q361" s="242"/>
      <c r="R361" s="242"/>
      <c r="S361" s="242"/>
      <c r="T361" s="243"/>
      <c r="AT361" s="244" t="s">
        <v>155</v>
      </c>
      <c r="AU361" s="244" t="s">
        <v>82</v>
      </c>
      <c r="AV361" s="11" t="s">
        <v>80</v>
      </c>
      <c r="AW361" s="11" t="s">
        <v>35</v>
      </c>
      <c r="AX361" s="11" t="s">
        <v>72</v>
      </c>
      <c r="AY361" s="244" t="s">
        <v>143</v>
      </c>
    </row>
    <row r="362" s="12" customFormat="1">
      <c r="B362" s="245"/>
      <c r="C362" s="246"/>
      <c r="D362" s="232" t="s">
        <v>155</v>
      </c>
      <c r="E362" s="247" t="s">
        <v>21</v>
      </c>
      <c r="F362" s="248" t="s">
        <v>1149</v>
      </c>
      <c r="G362" s="246"/>
      <c r="H362" s="249">
        <v>6.8899999999999997</v>
      </c>
      <c r="I362" s="250"/>
      <c r="J362" s="246"/>
      <c r="K362" s="246"/>
      <c r="L362" s="251"/>
      <c r="M362" s="252"/>
      <c r="N362" s="253"/>
      <c r="O362" s="253"/>
      <c r="P362" s="253"/>
      <c r="Q362" s="253"/>
      <c r="R362" s="253"/>
      <c r="S362" s="253"/>
      <c r="T362" s="254"/>
      <c r="AT362" s="255" t="s">
        <v>155</v>
      </c>
      <c r="AU362" s="255" t="s">
        <v>82</v>
      </c>
      <c r="AV362" s="12" t="s">
        <v>82</v>
      </c>
      <c r="AW362" s="12" t="s">
        <v>35</v>
      </c>
      <c r="AX362" s="12" t="s">
        <v>80</v>
      </c>
      <c r="AY362" s="255" t="s">
        <v>143</v>
      </c>
    </row>
    <row r="363" s="1" customFormat="1" ht="16.5" customHeight="1">
      <c r="B363" s="45"/>
      <c r="C363" s="220" t="s">
        <v>494</v>
      </c>
      <c r="D363" s="220" t="s">
        <v>146</v>
      </c>
      <c r="E363" s="221" t="s">
        <v>1150</v>
      </c>
      <c r="F363" s="222" t="s">
        <v>1151</v>
      </c>
      <c r="G363" s="223" t="s">
        <v>162</v>
      </c>
      <c r="H363" s="224">
        <v>6.8899999999999997</v>
      </c>
      <c r="I363" s="225"/>
      <c r="J363" s="226">
        <f>ROUND(I363*H363,2)</f>
        <v>0</v>
      </c>
      <c r="K363" s="222" t="s">
        <v>150</v>
      </c>
      <c r="L363" s="71"/>
      <c r="M363" s="227" t="s">
        <v>21</v>
      </c>
      <c r="N363" s="228" t="s">
        <v>43</v>
      </c>
      <c r="O363" s="46"/>
      <c r="P363" s="229">
        <f>O363*H363</f>
        <v>0</v>
      </c>
      <c r="Q363" s="229">
        <v>0</v>
      </c>
      <c r="R363" s="229">
        <f>Q363*H363</f>
        <v>0</v>
      </c>
      <c r="S363" s="229">
        <v>0.0080000000000000002</v>
      </c>
      <c r="T363" s="230">
        <f>S363*H363</f>
        <v>0.055119999999999995</v>
      </c>
      <c r="AR363" s="23" t="s">
        <v>239</v>
      </c>
      <c r="AT363" s="23" t="s">
        <v>146</v>
      </c>
      <c r="AU363" s="23" t="s">
        <v>82</v>
      </c>
      <c r="AY363" s="23" t="s">
        <v>143</v>
      </c>
      <c r="BE363" s="231">
        <f>IF(N363="základní",J363,0)</f>
        <v>0</v>
      </c>
      <c r="BF363" s="231">
        <f>IF(N363="snížená",J363,0)</f>
        <v>0</v>
      </c>
      <c r="BG363" s="231">
        <f>IF(N363="zákl. přenesená",J363,0)</f>
        <v>0</v>
      </c>
      <c r="BH363" s="231">
        <f>IF(N363="sníž. přenesená",J363,0)</f>
        <v>0</v>
      </c>
      <c r="BI363" s="231">
        <f>IF(N363="nulová",J363,0)</f>
        <v>0</v>
      </c>
      <c r="BJ363" s="23" t="s">
        <v>80</v>
      </c>
      <c r="BK363" s="231">
        <f>ROUND(I363*H363,2)</f>
        <v>0</v>
      </c>
      <c r="BL363" s="23" t="s">
        <v>239</v>
      </c>
      <c r="BM363" s="23" t="s">
        <v>1152</v>
      </c>
    </row>
    <row r="364" s="11" customFormat="1">
      <c r="B364" s="235"/>
      <c r="C364" s="236"/>
      <c r="D364" s="232" t="s">
        <v>155</v>
      </c>
      <c r="E364" s="237" t="s">
        <v>21</v>
      </c>
      <c r="F364" s="238" t="s">
        <v>1148</v>
      </c>
      <c r="G364" s="236"/>
      <c r="H364" s="237" t="s">
        <v>21</v>
      </c>
      <c r="I364" s="239"/>
      <c r="J364" s="236"/>
      <c r="K364" s="236"/>
      <c r="L364" s="240"/>
      <c r="M364" s="241"/>
      <c r="N364" s="242"/>
      <c r="O364" s="242"/>
      <c r="P364" s="242"/>
      <c r="Q364" s="242"/>
      <c r="R364" s="242"/>
      <c r="S364" s="242"/>
      <c r="T364" s="243"/>
      <c r="AT364" s="244" t="s">
        <v>155</v>
      </c>
      <c r="AU364" s="244" t="s">
        <v>82</v>
      </c>
      <c r="AV364" s="11" t="s">
        <v>80</v>
      </c>
      <c r="AW364" s="11" t="s">
        <v>35</v>
      </c>
      <c r="AX364" s="11" t="s">
        <v>72</v>
      </c>
      <c r="AY364" s="244" t="s">
        <v>143</v>
      </c>
    </row>
    <row r="365" s="12" customFormat="1">
      <c r="B365" s="245"/>
      <c r="C365" s="246"/>
      <c r="D365" s="232" t="s">
        <v>155</v>
      </c>
      <c r="E365" s="247" t="s">
        <v>21</v>
      </c>
      <c r="F365" s="248" t="s">
        <v>1149</v>
      </c>
      <c r="G365" s="246"/>
      <c r="H365" s="249">
        <v>6.8899999999999997</v>
      </c>
      <c r="I365" s="250"/>
      <c r="J365" s="246"/>
      <c r="K365" s="246"/>
      <c r="L365" s="251"/>
      <c r="M365" s="252"/>
      <c r="N365" s="253"/>
      <c r="O365" s="253"/>
      <c r="P365" s="253"/>
      <c r="Q365" s="253"/>
      <c r="R365" s="253"/>
      <c r="S365" s="253"/>
      <c r="T365" s="254"/>
      <c r="AT365" s="255" t="s">
        <v>155</v>
      </c>
      <c r="AU365" s="255" t="s">
        <v>82</v>
      </c>
      <c r="AV365" s="12" t="s">
        <v>82</v>
      </c>
      <c r="AW365" s="12" t="s">
        <v>35</v>
      </c>
      <c r="AX365" s="12" t="s">
        <v>80</v>
      </c>
      <c r="AY365" s="255" t="s">
        <v>143</v>
      </c>
    </row>
    <row r="366" s="1" customFormat="1" ht="25.5" customHeight="1">
      <c r="B366" s="45"/>
      <c r="C366" s="220" t="s">
        <v>498</v>
      </c>
      <c r="D366" s="220" t="s">
        <v>146</v>
      </c>
      <c r="E366" s="221" t="s">
        <v>564</v>
      </c>
      <c r="F366" s="222" t="s">
        <v>565</v>
      </c>
      <c r="G366" s="223" t="s">
        <v>149</v>
      </c>
      <c r="H366" s="224">
        <v>7</v>
      </c>
      <c r="I366" s="225"/>
      <c r="J366" s="226">
        <f>ROUND(I366*H366,2)</f>
        <v>0</v>
      </c>
      <c r="K366" s="222" t="s">
        <v>150</v>
      </c>
      <c r="L366" s="71"/>
      <c r="M366" s="227" t="s">
        <v>21</v>
      </c>
      <c r="N366" s="228" t="s">
        <v>43</v>
      </c>
      <c r="O366" s="46"/>
      <c r="P366" s="229">
        <f>O366*H366</f>
        <v>0</v>
      </c>
      <c r="Q366" s="229">
        <v>0</v>
      </c>
      <c r="R366" s="229">
        <f>Q366*H366</f>
        <v>0</v>
      </c>
      <c r="S366" s="229">
        <v>0</v>
      </c>
      <c r="T366" s="230">
        <f>S366*H366</f>
        <v>0</v>
      </c>
      <c r="AR366" s="23" t="s">
        <v>239</v>
      </c>
      <c r="AT366" s="23" t="s">
        <v>146</v>
      </c>
      <c r="AU366" s="23" t="s">
        <v>82</v>
      </c>
      <c r="AY366" s="23" t="s">
        <v>143</v>
      </c>
      <c r="BE366" s="231">
        <f>IF(N366="základní",J366,0)</f>
        <v>0</v>
      </c>
      <c r="BF366" s="231">
        <f>IF(N366="snížená",J366,0)</f>
        <v>0</v>
      </c>
      <c r="BG366" s="231">
        <f>IF(N366="zákl. přenesená",J366,0)</f>
        <v>0</v>
      </c>
      <c r="BH366" s="231">
        <f>IF(N366="sníž. přenesená",J366,0)</f>
        <v>0</v>
      </c>
      <c r="BI366" s="231">
        <f>IF(N366="nulová",J366,0)</f>
        <v>0</v>
      </c>
      <c r="BJ366" s="23" t="s">
        <v>80</v>
      </c>
      <c r="BK366" s="231">
        <f>ROUND(I366*H366,2)</f>
        <v>0</v>
      </c>
      <c r="BL366" s="23" t="s">
        <v>239</v>
      </c>
      <c r="BM366" s="23" t="s">
        <v>566</v>
      </c>
    </row>
    <row r="367" s="1" customFormat="1">
      <c r="B367" s="45"/>
      <c r="C367" s="73"/>
      <c r="D367" s="232" t="s">
        <v>153</v>
      </c>
      <c r="E367" s="73"/>
      <c r="F367" s="233" t="s">
        <v>567</v>
      </c>
      <c r="G367" s="73"/>
      <c r="H367" s="73"/>
      <c r="I367" s="190"/>
      <c r="J367" s="73"/>
      <c r="K367" s="73"/>
      <c r="L367" s="71"/>
      <c r="M367" s="234"/>
      <c r="N367" s="46"/>
      <c r="O367" s="46"/>
      <c r="P367" s="46"/>
      <c r="Q367" s="46"/>
      <c r="R367" s="46"/>
      <c r="S367" s="46"/>
      <c r="T367" s="94"/>
      <c r="AT367" s="23" t="s">
        <v>153</v>
      </c>
      <c r="AU367" s="23" t="s">
        <v>82</v>
      </c>
    </row>
    <row r="368" s="11" customFormat="1">
      <c r="B368" s="235"/>
      <c r="C368" s="236"/>
      <c r="D368" s="232" t="s">
        <v>155</v>
      </c>
      <c r="E368" s="237" t="s">
        <v>21</v>
      </c>
      <c r="F368" s="238" t="s">
        <v>234</v>
      </c>
      <c r="G368" s="236"/>
      <c r="H368" s="237" t="s">
        <v>21</v>
      </c>
      <c r="I368" s="239"/>
      <c r="J368" s="236"/>
      <c r="K368" s="236"/>
      <c r="L368" s="240"/>
      <c r="M368" s="241"/>
      <c r="N368" s="242"/>
      <c r="O368" s="242"/>
      <c r="P368" s="242"/>
      <c r="Q368" s="242"/>
      <c r="R368" s="242"/>
      <c r="S368" s="242"/>
      <c r="T368" s="243"/>
      <c r="AT368" s="244" t="s">
        <v>155</v>
      </c>
      <c r="AU368" s="244" t="s">
        <v>82</v>
      </c>
      <c r="AV368" s="11" t="s">
        <v>80</v>
      </c>
      <c r="AW368" s="11" t="s">
        <v>35</v>
      </c>
      <c r="AX368" s="11" t="s">
        <v>72</v>
      </c>
      <c r="AY368" s="244" t="s">
        <v>143</v>
      </c>
    </row>
    <row r="369" s="11" customFormat="1">
      <c r="B369" s="235"/>
      <c r="C369" s="236"/>
      <c r="D369" s="232" t="s">
        <v>155</v>
      </c>
      <c r="E369" s="237" t="s">
        <v>21</v>
      </c>
      <c r="F369" s="238" t="s">
        <v>970</v>
      </c>
      <c r="G369" s="236"/>
      <c r="H369" s="237" t="s">
        <v>21</v>
      </c>
      <c r="I369" s="239"/>
      <c r="J369" s="236"/>
      <c r="K369" s="236"/>
      <c r="L369" s="240"/>
      <c r="M369" s="241"/>
      <c r="N369" s="242"/>
      <c r="O369" s="242"/>
      <c r="P369" s="242"/>
      <c r="Q369" s="242"/>
      <c r="R369" s="242"/>
      <c r="S369" s="242"/>
      <c r="T369" s="243"/>
      <c r="AT369" s="244" t="s">
        <v>155</v>
      </c>
      <c r="AU369" s="244" t="s">
        <v>82</v>
      </c>
      <c r="AV369" s="11" t="s">
        <v>80</v>
      </c>
      <c r="AW369" s="11" t="s">
        <v>35</v>
      </c>
      <c r="AX369" s="11" t="s">
        <v>72</v>
      </c>
      <c r="AY369" s="244" t="s">
        <v>143</v>
      </c>
    </row>
    <row r="370" s="12" customFormat="1">
      <c r="B370" s="245"/>
      <c r="C370" s="246"/>
      <c r="D370" s="232" t="s">
        <v>155</v>
      </c>
      <c r="E370" s="247" t="s">
        <v>21</v>
      </c>
      <c r="F370" s="248" t="s">
        <v>82</v>
      </c>
      <c r="G370" s="246"/>
      <c r="H370" s="249">
        <v>2</v>
      </c>
      <c r="I370" s="250"/>
      <c r="J370" s="246"/>
      <c r="K370" s="246"/>
      <c r="L370" s="251"/>
      <c r="M370" s="252"/>
      <c r="N370" s="253"/>
      <c r="O370" s="253"/>
      <c r="P370" s="253"/>
      <c r="Q370" s="253"/>
      <c r="R370" s="253"/>
      <c r="S370" s="253"/>
      <c r="T370" s="254"/>
      <c r="AT370" s="255" t="s">
        <v>155</v>
      </c>
      <c r="AU370" s="255" t="s">
        <v>82</v>
      </c>
      <c r="AV370" s="12" t="s">
        <v>82</v>
      </c>
      <c r="AW370" s="12" t="s">
        <v>35</v>
      </c>
      <c r="AX370" s="12" t="s">
        <v>72</v>
      </c>
      <c r="AY370" s="255" t="s">
        <v>143</v>
      </c>
    </row>
    <row r="371" s="11" customFormat="1">
      <c r="B371" s="235"/>
      <c r="C371" s="236"/>
      <c r="D371" s="232" t="s">
        <v>155</v>
      </c>
      <c r="E371" s="237" t="s">
        <v>21</v>
      </c>
      <c r="F371" s="238" t="s">
        <v>568</v>
      </c>
      <c r="G371" s="236"/>
      <c r="H371" s="237" t="s">
        <v>21</v>
      </c>
      <c r="I371" s="239"/>
      <c r="J371" s="236"/>
      <c r="K371" s="236"/>
      <c r="L371" s="240"/>
      <c r="M371" s="241"/>
      <c r="N371" s="242"/>
      <c r="O371" s="242"/>
      <c r="P371" s="242"/>
      <c r="Q371" s="242"/>
      <c r="R371" s="242"/>
      <c r="S371" s="242"/>
      <c r="T371" s="243"/>
      <c r="AT371" s="244" t="s">
        <v>155</v>
      </c>
      <c r="AU371" s="244" t="s">
        <v>82</v>
      </c>
      <c r="AV371" s="11" t="s">
        <v>80</v>
      </c>
      <c r="AW371" s="11" t="s">
        <v>35</v>
      </c>
      <c r="AX371" s="11" t="s">
        <v>72</v>
      </c>
      <c r="AY371" s="244" t="s">
        <v>143</v>
      </c>
    </row>
    <row r="372" s="12" customFormat="1">
      <c r="B372" s="245"/>
      <c r="C372" s="246"/>
      <c r="D372" s="232" t="s">
        <v>155</v>
      </c>
      <c r="E372" s="247" t="s">
        <v>21</v>
      </c>
      <c r="F372" s="248" t="s">
        <v>82</v>
      </c>
      <c r="G372" s="246"/>
      <c r="H372" s="249">
        <v>2</v>
      </c>
      <c r="I372" s="250"/>
      <c r="J372" s="246"/>
      <c r="K372" s="246"/>
      <c r="L372" s="251"/>
      <c r="M372" s="252"/>
      <c r="N372" s="253"/>
      <c r="O372" s="253"/>
      <c r="P372" s="253"/>
      <c r="Q372" s="253"/>
      <c r="R372" s="253"/>
      <c r="S372" s="253"/>
      <c r="T372" s="254"/>
      <c r="AT372" s="255" t="s">
        <v>155</v>
      </c>
      <c r="AU372" s="255" t="s">
        <v>82</v>
      </c>
      <c r="AV372" s="12" t="s">
        <v>82</v>
      </c>
      <c r="AW372" s="12" t="s">
        <v>35</v>
      </c>
      <c r="AX372" s="12" t="s">
        <v>72</v>
      </c>
      <c r="AY372" s="255" t="s">
        <v>143</v>
      </c>
    </row>
    <row r="373" s="11" customFormat="1">
      <c r="B373" s="235"/>
      <c r="C373" s="236"/>
      <c r="D373" s="232" t="s">
        <v>155</v>
      </c>
      <c r="E373" s="237" t="s">
        <v>21</v>
      </c>
      <c r="F373" s="238" t="s">
        <v>1153</v>
      </c>
      <c r="G373" s="236"/>
      <c r="H373" s="237" t="s">
        <v>21</v>
      </c>
      <c r="I373" s="239"/>
      <c r="J373" s="236"/>
      <c r="K373" s="236"/>
      <c r="L373" s="240"/>
      <c r="M373" s="241"/>
      <c r="N373" s="242"/>
      <c r="O373" s="242"/>
      <c r="P373" s="242"/>
      <c r="Q373" s="242"/>
      <c r="R373" s="242"/>
      <c r="S373" s="242"/>
      <c r="T373" s="243"/>
      <c r="AT373" s="244" t="s">
        <v>155</v>
      </c>
      <c r="AU373" s="244" t="s">
        <v>82</v>
      </c>
      <c r="AV373" s="11" t="s">
        <v>80</v>
      </c>
      <c r="AW373" s="11" t="s">
        <v>35</v>
      </c>
      <c r="AX373" s="11" t="s">
        <v>72</v>
      </c>
      <c r="AY373" s="244" t="s">
        <v>143</v>
      </c>
    </row>
    <row r="374" s="12" customFormat="1">
      <c r="B374" s="245"/>
      <c r="C374" s="246"/>
      <c r="D374" s="232" t="s">
        <v>155</v>
      </c>
      <c r="E374" s="247" t="s">
        <v>21</v>
      </c>
      <c r="F374" s="248" t="s">
        <v>82</v>
      </c>
      <c r="G374" s="246"/>
      <c r="H374" s="249">
        <v>2</v>
      </c>
      <c r="I374" s="250"/>
      <c r="J374" s="246"/>
      <c r="K374" s="246"/>
      <c r="L374" s="251"/>
      <c r="M374" s="252"/>
      <c r="N374" s="253"/>
      <c r="O374" s="253"/>
      <c r="P374" s="253"/>
      <c r="Q374" s="253"/>
      <c r="R374" s="253"/>
      <c r="S374" s="253"/>
      <c r="T374" s="254"/>
      <c r="AT374" s="255" t="s">
        <v>155</v>
      </c>
      <c r="AU374" s="255" t="s">
        <v>82</v>
      </c>
      <c r="AV374" s="12" t="s">
        <v>82</v>
      </c>
      <c r="AW374" s="12" t="s">
        <v>35</v>
      </c>
      <c r="AX374" s="12" t="s">
        <v>72</v>
      </c>
      <c r="AY374" s="255" t="s">
        <v>143</v>
      </c>
    </row>
    <row r="375" s="11" customFormat="1">
      <c r="B375" s="235"/>
      <c r="C375" s="236"/>
      <c r="D375" s="232" t="s">
        <v>155</v>
      </c>
      <c r="E375" s="237" t="s">
        <v>21</v>
      </c>
      <c r="F375" s="238" t="s">
        <v>1154</v>
      </c>
      <c r="G375" s="236"/>
      <c r="H375" s="237" t="s">
        <v>21</v>
      </c>
      <c r="I375" s="239"/>
      <c r="J375" s="236"/>
      <c r="K375" s="236"/>
      <c r="L375" s="240"/>
      <c r="M375" s="241"/>
      <c r="N375" s="242"/>
      <c r="O375" s="242"/>
      <c r="P375" s="242"/>
      <c r="Q375" s="242"/>
      <c r="R375" s="242"/>
      <c r="S375" s="242"/>
      <c r="T375" s="243"/>
      <c r="AT375" s="244" t="s">
        <v>155</v>
      </c>
      <c r="AU375" s="244" t="s">
        <v>82</v>
      </c>
      <c r="AV375" s="11" t="s">
        <v>80</v>
      </c>
      <c r="AW375" s="11" t="s">
        <v>35</v>
      </c>
      <c r="AX375" s="11" t="s">
        <v>72</v>
      </c>
      <c r="AY375" s="244" t="s">
        <v>143</v>
      </c>
    </row>
    <row r="376" s="12" customFormat="1">
      <c r="B376" s="245"/>
      <c r="C376" s="246"/>
      <c r="D376" s="232" t="s">
        <v>155</v>
      </c>
      <c r="E376" s="247" t="s">
        <v>21</v>
      </c>
      <c r="F376" s="248" t="s">
        <v>80</v>
      </c>
      <c r="G376" s="246"/>
      <c r="H376" s="249">
        <v>1</v>
      </c>
      <c r="I376" s="250"/>
      <c r="J376" s="246"/>
      <c r="K376" s="246"/>
      <c r="L376" s="251"/>
      <c r="M376" s="252"/>
      <c r="N376" s="253"/>
      <c r="O376" s="253"/>
      <c r="P376" s="253"/>
      <c r="Q376" s="253"/>
      <c r="R376" s="253"/>
      <c r="S376" s="253"/>
      <c r="T376" s="254"/>
      <c r="AT376" s="255" t="s">
        <v>155</v>
      </c>
      <c r="AU376" s="255" t="s">
        <v>82</v>
      </c>
      <c r="AV376" s="12" t="s">
        <v>82</v>
      </c>
      <c r="AW376" s="12" t="s">
        <v>35</v>
      </c>
      <c r="AX376" s="12" t="s">
        <v>72</v>
      </c>
      <c r="AY376" s="255" t="s">
        <v>143</v>
      </c>
    </row>
    <row r="377" s="13" customFormat="1">
      <c r="B377" s="256"/>
      <c r="C377" s="257"/>
      <c r="D377" s="232" t="s">
        <v>155</v>
      </c>
      <c r="E377" s="258" t="s">
        <v>21</v>
      </c>
      <c r="F377" s="259" t="s">
        <v>167</v>
      </c>
      <c r="G377" s="257"/>
      <c r="H377" s="260">
        <v>7</v>
      </c>
      <c r="I377" s="261"/>
      <c r="J377" s="257"/>
      <c r="K377" s="257"/>
      <c r="L377" s="262"/>
      <c r="M377" s="263"/>
      <c r="N377" s="264"/>
      <c r="O377" s="264"/>
      <c r="P377" s="264"/>
      <c r="Q377" s="264"/>
      <c r="R377" s="264"/>
      <c r="S377" s="264"/>
      <c r="T377" s="265"/>
      <c r="AT377" s="266" t="s">
        <v>155</v>
      </c>
      <c r="AU377" s="266" t="s">
        <v>82</v>
      </c>
      <c r="AV377" s="13" t="s">
        <v>151</v>
      </c>
      <c r="AW377" s="13" t="s">
        <v>35</v>
      </c>
      <c r="AX377" s="13" t="s">
        <v>80</v>
      </c>
      <c r="AY377" s="266" t="s">
        <v>143</v>
      </c>
    </row>
    <row r="378" s="1" customFormat="1" ht="63.75" customHeight="1">
      <c r="B378" s="45"/>
      <c r="C378" s="267" t="s">
        <v>507</v>
      </c>
      <c r="D378" s="267" t="s">
        <v>235</v>
      </c>
      <c r="E378" s="268" t="s">
        <v>571</v>
      </c>
      <c r="F378" s="269" t="s">
        <v>1155</v>
      </c>
      <c r="G378" s="270" t="s">
        <v>149</v>
      </c>
      <c r="H378" s="271">
        <v>4</v>
      </c>
      <c r="I378" s="272"/>
      <c r="J378" s="273">
        <f>ROUND(I378*H378,2)</f>
        <v>0</v>
      </c>
      <c r="K378" s="269" t="s">
        <v>352</v>
      </c>
      <c r="L378" s="274"/>
      <c r="M378" s="275" t="s">
        <v>21</v>
      </c>
      <c r="N378" s="276" t="s">
        <v>43</v>
      </c>
      <c r="O378" s="46"/>
      <c r="P378" s="229">
        <f>O378*H378</f>
        <v>0</v>
      </c>
      <c r="Q378" s="229">
        <v>0.023</v>
      </c>
      <c r="R378" s="229">
        <f>Q378*H378</f>
        <v>0.091999999999999998</v>
      </c>
      <c r="S378" s="229">
        <v>0</v>
      </c>
      <c r="T378" s="230">
        <f>S378*H378</f>
        <v>0</v>
      </c>
      <c r="AR378" s="23" t="s">
        <v>338</v>
      </c>
      <c r="AT378" s="23" t="s">
        <v>235</v>
      </c>
      <c r="AU378" s="23" t="s">
        <v>82</v>
      </c>
      <c r="AY378" s="23" t="s">
        <v>143</v>
      </c>
      <c r="BE378" s="231">
        <f>IF(N378="základní",J378,0)</f>
        <v>0</v>
      </c>
      <c r="BF378" s="231">
        <f>IF(N378="snížená",J378,0)</f>
        <v>0</v>
      </c>
      <c r="BG378" s="231">
        <f>IF(N378="zákl. přenesená",J378,0)</f>
        <v>0</v>
      </c>
      <c r="BH378" s="231">
        <f>IF(N378="sníž. přenesená",J378,0)</f>
        <v>0</v>
      </c>
      <c r="BI378" s="231">
        <f>IF(N378="nulová",J378,0)</f>
        <v>0</v>
      </c>
      <c r="BJ378" s="23" t="s">
        <v>80</v>
      </c>
      <c r="BK378" s="231">
        <f>ROUND(I378*H378,2)</f>
        <v>0</v>
      </c>
      <c r="BL378" s="23" t="s">
        <v>239</v>
      </c>
      <c r="BM378" s="23" t="s">
        <v>573</v>
      </c>
    </row>
    <row r="379" s="11" customFormat="1">
      <c r="B379" s="235"/>
      <c r="C379" s="236"/>
      <c r="D379" s="232" t="s">
        <v>155</v>
      </c>
      <c r="E379" s="237" t="s">
        <v>21</v>
      </c>
      <c r="F379" s="238" t="s">
        <v>234</v>
      </c>
      <c r="G379" s="236"/>
      <c r="H379" s="237" t="s">
        <v>21</v>
      </c>
      <c r="I379" s="239"/>
      <c r="J379" s="236"/>
      <c r="K379" s="236"/>
      <c r="L379" s="240"/>
      <c r="M379" s="241"/>
      <c r="N379" s="242"/>
      <c r="O379" s="242"/>
      <c r="P379" s="242"/>
      <c r="Q379" s="242"/>
      <c r="R379" s="242"/>
      <c r="S379" s="242"/>
      <c r="T379" s="243"/>
      <c r="AT379" s="244" t="s">
        <v>155</v>
      </c>
      <c r="AU379" s="244" t="s">
        <v>82</v>
      </c>
      <c r="AV379" s="11" t="s">
        <v>80</v>
      </c>
      <c r="AW379" s="11" t="s">
        <v>35</v>
      </c>
      <c r="AX379" s="11" t="s">
        <v>72</v>
      </c>
      <c r="AY379" s="244" t="s">
        <v>143</v>
      </c>
    </row>
    <row r="380" s="11" customFormat="1">
      <c r="B380" s="235"/>
      <c r="C380" s="236"/>
      <c r="D380" s="232" t="s">
        <v>155</v>
      </c>
      <c r="E380" s="237" t="s">
        <v>21</v>
      </c>
      <c r="F380" s="238" t="s">
        <v>970</v>
      </c>
      <c r="G380" s="236"/>
      <c r="H380" s="237" t="s">
        <v>21</v>
      </c>
      <c r="I380" s="239"/>
      <c r="J380" s="236"/>
      <c r="K380" s="236"/>
      <c r="L380" s="240"/>
      <c r="M380" s="241"/>
      <c r="N380" s="242"/>
      <c r="O380" s="242"/>
      <c r="P380" s="242"/>
      <c r="Q380" s="242"/>
      <c r="R380" s="242"/>
      <c r="S380" s="242"/>
      <c r="T380" s="243"/>
      <c r="AT380" s="244" t="s">
        <v>155</v>
      </c>
      <c r="AU380" s="244" t="s">
        <v>82</v>
      </c>
      <c r="AV380" s="11" t="s">
        <v>80</v>
      </c>
      <c r="AW380" s="11" t="s">
        <v>35</v>
      </c>
      <c r="AX380" s="11" t="s">
        <v>72</v>
      </c>
      <c r="AY380" s="244" t="s">
        <v>143</v>
      </c>
    </row>
    <row r="381" s="12" customFormat="1">
      <c r="B381" s="245"/>
      <c r="C381" s="246"/>
      <c r="D381" s="232" t="s">
        <v>155</v>
      </c>
      <c r="E381" s="247" t="s">
        <v>21</v>
      </c>
      <c r="F381" s="248" t="s">
        <v>82</v>
      </c>
      <c r="G381" s="246"/>
      <c r="H381" s="249">
        <v>2</v>
      </c>
      <c r="I381" s="250"/>
      <c r="J381" s="246"/>
      <c r="K381" s="246"/>
      <c r="L381" s="251"/>
      <c r="M381" s="252"/>
      <c r="N381" s="253"/>
      <c r="O381" s="253"/>
      <c r="P381" s="253"/>
      <c r="Q381" s="253"/>
      <c r="R381" s="253"/>
      <c r="S381" s="253"/>
      <c r="T381" s="254"/>
      <c r="AT381" s="255" t="s">
        <v>155</v>
      </c>
      <c r="AU381" s="255" t="s">
        <v>82</v>
      </c>
      <c r="AV381" s="12" t="s">
        <v>82</v>
      </c>
      <c r="AW381" s="12" t="s">
        <v>35</v>
      </c>
      <c r="AX381" s="12" t="s">
        <v>72</v>
      </c>
      <c r="AY381" s="255" t="s">
        <v>143</v>
      </c>
    </row>
    <row r="382" s="11" customFormat="1">
      <c r="B382" s="235"/>
      <c r="C382" s="236"/>
      <c r="D382" s="232" t="s">
        <v>155</v>
      </c>
      <c r="E382" s="237" t="s">
        <v>21</v>
      </c>
      <c r="F382" s="238" t="s">
        <v>568</v>
      </c>
      <c r="G382" s="236"/>
      <c r="H382" s="237" t="s">
        <v>21</v>
      </c>
      <c r="I382" s="239"/>
      <c r="J382" s="236"/>
      <c r="K382" s="236"/>
      <c r="L382" s="240"/>
      <c r="M382" s="241"/>
      <c r="N382" s="242"/>
      <c r="O382" s="242"/>
      <c r="P382" s="242"/>
      <c r="Q382" s="242"/>
      <c r="R382" s="242"/>
      <c r="S382" s="242"/>
      <c r="T382" s="243"/>
      <c r="AT382" s="244" t="s">
        <v>155</v>
      </c>
      <c r="AU382" s="244" t="s">
        <v>82</v>
      </c>
      <c r="AV382" s="11" t="s">
        <v>80</v>
      </c>
      <c r="AW382" s="11" t="s">
        <v>35</v>
      </c>
      <c r="AX382" s="11" t="s">
        <v>72</v>
      </c>
      <c r="AY382" s="244" t="s">
        <v>143</v>
      </c>
    </row>
    <row r="383" s="12" customFormat="1">
      <c r="B383" s="245"/>
      <c r="C383" s="246"/>
      <c r="D383" s="232" t="s">
        <v>155</v>
      </c>
      <c r="E383" s="247" t="s">
        <v>21</v>
      </c>
      <c r="F383" s="248" t="s">
        <v>82</v>
      </c>
      <c r="G383" s="246"/>
      <c r="H383" s="249">
        <v>2</v>
      </c>
      <c r="I383" s="250"/>
      <c r="J383" s="246"/>
      <c r="K383" s="246"/>
      <c r="L383" s="251"/>
      <c r="M383" s="252"/>
      <c r="N383" s="253"/>
      <c r="O383" s="253"/>
      <c r="P383" s="253"/>
      <c r="Q383" s="253"/>
      <c r="R383" s="253"/>
      <c r="S383" s="253"/>
      <c r="T383" s="254"/>
      <c r="AT383" s="255" t="s">
        <v>155</v>
      </c>
      <c r="AU383" s="255" t="s">
        <v>82</v>
      </c>
      <c r="AV383" s="12" t="s">
        <v>82</v>
      </c>
      <c r="AW383" s="12" t="s">
        <v>35</v>
      </c>
      <c r="AX383" s="12" t="s">
        <v>72</v>
      </c>
      <c r="AY383" s="255" t="s">
        <v>143</v>
      </c>
    </row>
    <row r="384" s="13" customFormat="1">
      <c r="B384" s="256"/>
      <c r="C384" s="257"/>
      <c r="D384" s="232" t="s">
        <v>155</v>
      </c>
      <c r="E384" s="258" t="s">
        <v>21</v>
      </c>
      <c r="F384" s="259" t="s">
        <v>167</v>
      </c>
      <c r="G384" s="257"/>
      <c r="H384" s="260">
        <v>4</v>
      </c>
      <c r="I384" s="261"/>
      <c r="J384" s="257"/>
      <c r="K384" s="257"/>
      <c r="L384" s="262"/>
      <c r="M384" s="263"/>
      <c r="N384" s="264"/>
      <c r="O384" s="264"/>
      <c r="P384" s="264"/>
      <c r="Q384" s="264"/>
      <c r="R384" s="264"/>
      <c r="S384" s="264"/>
      <c r="T384" s="265"/>
      <c r="AT384" s="266" t="s">
        <v>155</v>
      </c>
      <c r="AU384" s="266" t="s">
        <v>82</v>
      </c>
      <c r="AV384" s="13" t="s">
        <v>151</v>
      </c>
      <c r="AW384" s="13" t="s">
        <v>35</v>
      </c>
      <c r="AX384" s="13" t="s">
        <v>80</v>
      </c>
      <c r="AY384" s="266" t="s">
        <v>143</v>
      </c>
    </row>
    <row r="385" s="1" customFormat="1" ht="63.75" customHeight="1">
      <c r="B385" s="45"/>
      <c r="C385" s="267" t="s">
        <v>514</v>
      </c>
      <c r="D385" s="267" t="s">
        <v>235</v>
      </c>
      <c r="E385" s="268" t="s">
        <v>575</v>
      </c>
      <c r="F385" s="269" t="s">
        <v>1156</v>
      </c>
      <c r="G385" s="270" t="s">
        <v>149</v>
      </c>
      <c r="H385" s="271">
        <v>3</v>
      </c>
      <c r="I385" s="272"/>
      <c r="J385" s="273">
        <f>ROUND(I385*H385,2)</f>
        <v>0</v>
      </c>
      <c r="K385" s="269" t="s">
        <v>352</v>
      </c>
      <c r="L385" s="274"/>
      <c r="M385" s="275" t="s">
        <v>21</v>
      </c>
      <c r="N385" s="276" t="s">
        <v>43</v>
      </c>
      <c r="O385" s="46"/>
      <c r="P385" s="229">
        <f>O385*H385</f>
        <v>0</v>
      </c>
      <c r="Q385" s="229">
        <v>0.023</v>
      </c>
      <c r="R385" s="229">
        <f>Q385*H385</f>
        <v>0.069000000000000006</v>
      </c>
      <c r="S385" s="229">
        <v>0</v>
      </c>
      <c r="T385" s="230">
        <f>S385*H385</f>
        <v>0</v>
      </c>
      <c r="AR385" s="23" t="s">
        <v>338</v>
      </c>
      <c r="AT385" s="23" t="s">
        <v>235</v>
      </c>
      <c r="AU385" s="23" t="s">
        <v>82</v>
      </c>
      <c r="AY385" s="23" t="s">
        <v>143</v>
      </c>
      <c r="BE385" s="231">
        <f>IF(N385="základní",J385,0)</f>
        <v>0</v>
      </c>
      <c r="BF385" s="231">
        <f>IF(N385="snížená",J385,0)</f>
        <v>0</v>
      </c>
      <c r="BG385" s="231">
        <f>IF(N385="zákl. přenesená",J385,0)</f>
        <v>0</v>
      </c>
      <c r="BH385" s="231">
        <f>IF(N385="sníž. přenesená",J385,0)</f>
        <v>0</v>
      </c>
      <c r="BI385" s="231">
        <f>IF(N385="nulová",J385,0)</f>
        <v>0</v>
      </c>
      <c r="BJ385" s="23" t="s">
        <v>80</v>
      </c>
      <c r="BK385" s="231">
        <f>ROUND(I385*H385,2)</f>
        <v>0</v>
      </c>
      <c r="BL385" s="23" t="s">
        <v>239</v>
      </c>
      <c r="BM385" s="23" t="s">
        <v>577</v>
      </c>
    </row>
    <row r="386" s="11" customFormat="1">
      <c r="B386" s="235"/>
      <c r="C386" s="236"/>
      <c r="D386" s="232" t="s">
        <v>155</v>
      </c>
      <c r="E386" s="237" t="s">
        <v>21</v>
      </c>
      <c r="F386" s="238" t="s">
        <v>234</v>
      </c>
      <c r="G386" s="236"/>
      <c r="H386" s="237" t="s">
        <v>21</v>
      </c>
      <c r="I386" s="239"/>
      <c r="J386" s="236"/>
      <c r="K386" s="236"/>
      <c r="L386" s="240"/>
      <c r="M386" s="241"/>
      <c r="N386" s="242"/>
      <c r="O386" s="242"/>
      <c r="P386" s="242"/>
      <c r="Q386" s="242"/>
      <c r="R386" s="242"/>
      <c r="S386" s="242"/>
      <c r="T386" s="243"/>
      <c r="AT386" s="244" t="s">
        <v>155</v>
      </c>
      <c r="AU386" s="244" t="s">
        <v>82</v>
      </c>
      <c r="AV386" s="11" t="s">
        <v>80</v>
      </c>
      <c r="AW386" s="11" t="s">
        <v>35</v>
      </c>
      <c r="AX386" s="11" t="s">
        <v>72</v>
      </c>
      <c r="AY386" s="244" t="s">
        <v>143</v>
      </c>
    </row>
    <row r="387" s="11" customFormat="1">
      <c r="B387" s="235"/>
      <c r="C387" s="236"/>
      <c r="D387" s="232" t="s">
        <v>155</v>
      </c>
      <c r="E387" s="237" t="s">
        <v>21</v>
      </c>
      <c r="F387" s="238" t="s">
        <v>1153</v>
      </c>
      <c r="G387" s="236"/>
      <c r="H387" s="237" t="s">
        <v>21</v>
      </c>
      <c r="I387" s="239"/>
      <c r="J387" s="236"/>
      <c r="K387" s="236"/>
      <c r="L387" s="240"/>
      <c r="M387" s="241"/>
      <c r="N387" s="242"/>
      <c r="O387" s="242"/>
      <c r="P387" s="242"/>
      <c r="Q387" s="242"/>
      <c r="R387" s="242"/>
      <c r="S387" s="242"/>
      <c r="T387" s="243"/>
      <c r="AT387" s="244" t="s">
        <v>155</v>
      </c>
      <c r="AU387" s="244" t="s">
        <v>82</v>
      </c>
      <c r="AV387" s="11" t="s">
        <v>80</v>
      </c>
      <c r="AW387" s="11" t="s">
        <v>35</v>
      </c>
      <c r="AX387" s="11" t="s">
        <v>72</v>
      </c>
      <c r="AY387" s="244" t="s">
        <v>143</v>
      </c>
    </row>
    <row r="388" s="12" customFormat="1">
      <c r="B388" s="245"/>
      <c r="C388" s="246"/>
      <c r="D388" s="232" t="s">
        <v>155</v>
      </c>
      <c r="E388" s="247" t="s">
        <v>21</v>
      </c>
      <c r="F388" s="248" t="s">
        <v>82</v>
      </c>
      <c r="G388" s="246"/>
      <c r="H388" s="249">
        <v>2</v>
      </c>
      <c r="I388" s="250"/>
      <c r="J388" s="246"/>
      <c r="K388" s="246"/>
      <c r="L388" s="251"/>
      <c r="M388" s="252"/>
      <c r="N388" s="253"/>
      <c r="O388" s="253"/>
      <c r="P388" s="253"/>
      <c r="Q388" s="253"/>
      <c r="R388" s="253"/>
      <c r="S388" s="253"/>
      <c r="T388" s="254"/>
      <c r="AT388" s="255" t="s">
        <v>155</v>
      </c>
      <c r="AU388" s="255" t="s">
        <v>82</v>
      </c>
      <c r="AV388" s="12" t="s">
        <v>82</v>
      </c>
      <c r="AW388" s="12" t="s">
        <v>35</v>
      </c>
      <c r="AX388" s="12" t="s">
        <v>72</v>
      </c>
      <c r="AY388" s="255" t="s">
        <v>143</v>
      </c>
    </row>
    <row r="389" s="11" customFormat="1">
      <c r="B389" s="235"/>
      <c r="C389" s="236"/>
      <c r="D389" s="232" t="s">
        <v>155</v>
      </c>
      <c r="E389" s="237" t="s">
        <v>21</v>
      </c>
      <c r="F389" s="238" t="s">
        <v>1154</v>
      </c>
      <c r="G389" s="236"/>
      <c r="H389" s="237" t="s">
        <v>21</v>
      </c>
      <c r="I389" s="239"/>
      <c r="J389" s="236"/>
      <c r="K389" s="236"/>
      <c r="L389" s="240"/>
      <c r="M389" s="241"/>
      <c r="N389" s="242"/>
      <c r="O389" s="242"/>
      <c r="P389" s="242"/>
      <c r="Q389" s="242"/>
      <c r="R389" s="242"/>
      <c r="S389" s="242"/>
      <c r="T389" s="243"/>
      <c r="AT389" s="244" t="s">
        <v>155</v>
      </c>
      <c r="AU389" s="244" t="s">
        <v>82</v>
      </c>
      <c r="AV389" s="11" t="s">
        <v>80</v>
      </c>
      <c r="AW389" s="11" t="s">
        <v>35</v>
      </c>
      <c r="AX389" s="11" t="s">
        <v>72</v>
      </c>
      <c r="AY389" s="244" t="s">
        <v>143</v>
      </c>
    </row>
    <row r="390" s="12" customFormat="1">
      <c r="B390" s="245"/>
      <c r="C390" s="246"/>
      <c r="D390" s="232" t="s">
        <v>155</v>
      </c>
      <c r="E390" s="247" t="s">
        <v>21</v>
      </c>
      <c r="F390" s="248" t="s">
        <v>80</v>
      </c>
      <c r="G390" s="246"/>
      <c r="H390" s="249">
        <v>1</v>
      </c>
      <c r="I390" s="250"/>
      <c r="J390" s="246"/>
      <c r="K390" s="246"/>
      <c r="L390" s="251"/>
      <c r="M390" s="252"/>
      <c r="N390" s="253"/>
      <c r="O390" s="253"/>
      <c r="P390" s="253"/>
      <c r="Q390" s="253"/>
      <c r="R390" s="253"/>
      <c r="S390" s="253"/>
      <c r="T390" s="254"/>
      <c r="AT390" s="255" t="s">
        <v>155</v>
      </c>
      <c r="AU390" s="255" t="s">
        <v>82</v>
      </c>
      <c r="AV390" s="12" t="s">
        <v>82</v>
      </c>
      <c r="AW390" s="12" t="s">
        <v>35</v>
      </c>
      <c r="AX390" s="12" t="s">
        <v>72</v>
      </c>
      <c r="AY390" s="255" t="s">
        <v>143</v>
      </c>
    </row>
    <row r="391" s="13" customFormat="1">
      <c r="B391" s="256"/>
      <c r="C391" s="257"/>
      <c r="D391" s="232" t="s">
        <v>155</v>
      </c>
      <c r="E391" s="258" t="s">
        <v>21</v>
      </c>
      <c r="F391" s="259" t="s">
        <v>167</v>
      </c>
      <c r="G391" s="257"/>
      <c r="H391" s="260">
        <v>3</v>
      </c>
      <c r="I391" s="261"/>
      <c r="J391" s="257"/>
      <c r="K391" s="257"/>
      <c r="L391" s="262"/>
      <c r="M391" s="263"/>
      <c r="N391" s="264"/>
      <c r="O391" s="264"/>
      <c r="P391" s="264"/>
      <c r="Q391" s="264"/>
      <c r="R391" s="264"/>
      <c r="S391" s="264"/>
      <c r="T391" s="265"/>
      <c r="AT391" s="266" t="s">
        <v>155</v>
      </c>
      <c r="AU391" s="266" t="s">
        <v>82</v>
      </c>
      <c r="AV391" s="13" t="s">
        <v>151</v>
      </c>
      <c r="AW391" s="13" t="s">
        <v>35</v>
      </c>
      <c r="AX391" s="13" t="s">
        <v>80</v>
      </c>
      <c r="AY391" s="266" t="s">
        <v>143</v>
      </c>
    </row>
    <row r="392" s="1" customFormat="1" ht="16.5" customHeight="1">
      <c r="B392" s="45"/>
      <c r="C392" s="220" t="s">
        <v>520</v>
      </c>
      <c r="D392" s="220" t="s">
        <v>146</v>
      </c>
      <c r="E392" s="221" t="s">
        <v>597</v>
      </c>
      <c r="F392" s="222" t="s">
        <v>598</v>
      </c>
      <c r="G392" s="223" t="s">
        <v>149</v>
      </c>
      <c r="H392" s="224">
        <v>5</v>
      </c>
      <c r="I392" s="225"/>
      <c r="J392" s="226">
        <f>ROUND(I392*H392,2)</f>
        <v>0</v>
      </c>
      <c r="K392" s="222" t="s">
        <v>150</v>
      </c>
      <c r="L392" s="71"/>
      <c r="M392" s="227" t="s">
        <v>21</v>
      </c>
      <c r="N392" s="228" t="s">
        <v>43</v>
      </c>
      <c r="O392" s="46"/>
      <c r="P392" s="229">
        <f>O392*H392</f>
        <v>0</v>
      </c>
      <c r="Q392" s="229">
        <v>0</v>
      </c>
      <c r="R392" s="229">
        <f>Q392*H392</f>
        <v>0</v>
      </c>
      <c r="S392" s="229">
        <v>0.024</v>
      </c>
      <c r="T392" s="230">
        <f>S392*H392</f>
        <v>0.12</v>
      </c>
      <c r="AR392" s="23" t="s">
        <v>239</v>
      </c>
      <c r="AT392" s="23" t="s">
        <v>146</v>
      </c>
      <c r="AU392" s="23" t="s">
        <v>82</v>
      </c>
      <c r="AY392" s="23" t="s">
        <v>143</v>
      </c>
      <c r="BE392" s="231">
        <f>IF(N392="základní",J392,0)</f>
        <v>0</v>
      </c>
      <c r="BF392" s="231">
        <f>IF(N392="snížená",J392,0)</f>
        <v>0</v>
      </c>
      <c r="BG392" s="231">
        <f>IF(N392="zákl. přenesená",J392,0)</f>
        <v>0</v>
      </c>
      <c r="BH392" s="231">
        <f>IF(N392="sníž. přenesená",J392,0)</f>
        <v>0</v>
      </c>
      <c r="BI392" s="231">
        <f>IF(N392="nulová",J392,0)</f>
        <v>0</v>
      </c>
      <c r="BJ392" s="23" t="s">
        <v>80</v>
      </c>
      <c r="BK392" s="231">
        <f>ROUND(I392*H392,2)</f>
        <v>0</v>
      </c>
      <c r="BL392" s="23" t="s">
        <v>239</v>
      </c>
      <c r="BM392" s="23" t="s">
        <v>599</v>
      </c>
    </row>
    <row r="393" s="1" customFormat="1">
      <c r="B393" s="45"/>
      <c r="C393" s="73"/>
      <c r="D393" s="232" t="s">
        <v>153</v>
      </c>
      <c r="E393" s="73"/>
      <c r="F393" s="233" t="s">
        <v>600</v>
      </c>
      <c r="G393" s="73"/>
      <c r="H393" s="73"/>
      <c r="I393" s="190"/>
      <c r="J393" s="73"/>
      <c r="K393" s="73"/>
      <c r="L393" s="71"/>
      <c r="M393" s="234"/>
      <c r="N393" s="46"/>
      <c r="O393" s="46"/>
      <c r="P393" s="46"/>
      <c r="Q393" s="46"/>
      <c r="R393" s="46"/>
      <c r="S393" s="46"/>
      <c r="T393" s="94"/>
      <c r="AT393" s="23" t="s">
        <v>153</v>
      </c>
      <c r="AU393" s="23" t="s">
        <v>82</v>
      </c>
    </row>
    <row r="394" s="11" customFormat="1">
      <c r="B394" s="235"/>
      <c r="C394" s="236"/>
      <c r="D394" s="232" t="s">
        <v>155</v>
      </c>
      <c r="E394" s="237" t="s">
        <v>21</v>
      </c>
      <c r="F394" s="238" t="s">
        <v>327</v>
      </c>
      <c r="G394" s="236"/>
      <c r="H394" s="237" t="s">
        <v>21</v>
      </c>
      <c r="I394" s="239"/>
      <c r="J394" s="236"/>
      <c r="K394" s="236"/>
      <c r="L394" s="240"/>
      <c r="M394" s="241"/>
      <c r="N394" s="242"/>
      <c r="O394" s="242"/>
      <c r="P394" s="242"/>
      <c r="Q394" s="242"/>
      <c r="R394" s="242"/>
      <c r="S394" s="242"/>
      <c r="T394" s="243"/>
      <c r="AT394" s="244" t="s">
        <v>155</v>
      </c>
      <c r="AU394" s="244" t="s">
        <v>82</v>
      </c>
      <c r="AV394" s="11" t="s">
        <v>80</v>
      </c>
      <c r="AW394" s="11" t="s">
        <v>35</v>
      </c>
      <c r="AX394" s="11" t="s">
        <v>72</v>
      </c>
      <c r="AY394" s="244" t="s">
        <v>143</v>
      </c>
    </row>
    <row r="395" s="12" customFormat="1">
      <c r="B395" s="245"/>
      <c r="C395" s="246"/>
      <c r="D395" s="232" t="s">
        <v>155</v>
      </c>
      <c r="E395" s="247" t="s">
        <v>21</v>
      </c>
      <c r="F395" s="248" t="s">
        <v>173</v>
      </c>
      <c r="G395" s="246"/>
      <c r="H395" s="249">
        <v>5</v>
      </c>
      <c r="I395" s="250"/>
      <c r="J395" s="246"/>
      <c r="K395" s="246"/>
      <c r="L395" s="251"/>
      <c r="M395" s="252"/>
      <c r="N395" s="253"/>
      <c r="O395" s="253"/>
      <c r="P395" s="253"/>
      <c r="Q395" s="253"/>
      <c r="R395" s="253"/>
      <c r="S395" s="253"/>
      <c r="T395" s="254"/>
      <c r="AT395" s="255" t="s">
        <v>155</v>
      </c>
      <c r="AU395" s="255" t="s">
        <v>82</v>
      </c>
      <c r="AV395" s="12" t="s">
        <v>82</v>
      </c>
      <c r="AW395" s="12" t="s">
        <v>35</v>
      </c>
      <c r="AX395" s="12" t="s">
        <v>80</v>
      </c>
      <c r="AY395" s="255" t="s">
        <v>143</v>
      </c>
    </row>
    <row r="396" s="10" customFormat="1" ht="29.88" customHeight="1">
      <c r="B396" s="204"/>
      <c r="C396" s="205"/>
      <c r="D396" s="206" t="s">
        <v>71</v>
      </c>
      <c r="E396" s="218" t="s">
        <v>1007</v>
      </c>
      <c r="F396" s="218" t="s">
        <v>1008</v>
      </c>
      <c r="G396" s="205"/>
      <c r="H396" s="205"/>
      <c r="I396" s="208"/>
      <c r="J396" s="219">
        <f>BK396</f>
        <v>0</v>
      </c>
      <c r="K396" s="205"/>
      <c r="L396" s="210"/>
      <c r="M396" s="211"/>
      <c r="N396" s="212"/>
      <c r="O396" s="212"/>
      <c r="P396" s="213">
        <f>SUM(P397:P408)</f>
        <v>0</v>
      </c>
      <c r="Q396" s="212"/>
      <c r="R396" s="213">
        <f>SUM(R397:R408)</f>
        <v>0</v>
      </c>
      <c r="S396" s="212"/>
      <c r="T396" s="214">
        <f>SUM(T397:T408)</f>
        <v>0.24981</v>
      </c>
      <c r="AR396" s="215" t="s">
        <v>82</v>
      </c>
      <c r="AT396" s="216" t="s">
        <v>71</v>
      </c>
      <c r="AU396" s="216" t="s">
        <v>80</v>
      </c>
      <c r="AY396" s="215" t="s">
        <v>143</v>
      </c>
      <c r="BK396" s="217">
        <f>SUM(BK397:BK408)</f>
        <v>0</v>
      </c>
    </row>
    <row r="397" s="1" customFormat="1" ht="16.5" customHeight="1">
      <c r="B397" s="45"/>
      <c r="C397" s="220" t="s">
        <v>524</v>
      </c>
      <c r="D397" s="220" t="s">
        <v>146</v>
      </c>
      <c r="E397" s="221" t="s">
        <v>1157</v>
      </c>
      <c r="F397" s="222" t="s">
        <v>1158</v>
      </c>
      <c r="G397" s="223" t="s">
        <v>162</v>
      </c>
      <c r="H397" s="224">
        <v>2.6699999999999999</v>
      </c>
      <c r="I397" s="225"/>
      <c r="J397" s="226">
        <f>ROUND(I397*H397,2)</f>
        <v>0</v>
      </c>
      <c r="K397" s="222" t="s">
        <v>150</v>
      </c>
      <c r="L397" s="71"/>
      <c r="M397" s="227" t="s">
        <v>21</v>
      </c>
      <c r="N397" s="228" t="s">
        <v>43</v>
      </c>
      <c r="O397" s="46"/>
      <c r="P397" s="229">
        <f>O397*H397</f>
        <v>0</v>
      </c>
      <c r="Q397" s="229">
        <v>0</v>
      </c>
      <c r="R397" s="229">
        <f>Q397*H397</f>
        <v>0</v>
      </c>
      <c r="S397" s="229">
        <v>0.033000000000000002</v>
      </c>
      <c r="T397" s="230">
        <f>S397*H397</f>
        <v>0.088110000000000008</v>
      </c>
      <c r="AR397" s="23" t="s">
        <v>239</v>
      </c>
      <c r="AT397" s="23" t="s">
        <v>146</v>
      </c>
      <c r="AU397" s="23" t="s">
        <v>82</v>
      </c>
      <c r="AY397" s="23" t="s">
        <v>143</v>
      </c>
      <c r="BE397" s="231">
        <f>IF(N397="základní",J397,0)</f>
        <v>0</v>
      </c>
      <c r="BF397" s="231">
        <f>IF(N397="snížená",J397,0)</f>
        <v>0</v>
      </c>
      <c r="BG397" s="231">
        <f>IF(N397="zákl. přenesená",J397,0)</f>
        <v>0</v>
      </c>
      <c r="BH397" s="231">
        <f>IF(N397="sníž. přenesená",J397,0)</f>
        <v>0</v>
      </c>
      <c r="BI397" s="231">
        <f>IF(N397="nulová",J397,0)</f>
        <v>0</v>
      </c>
      <c r="BJ397" s="23" t="s">
        <v>80</v>
      </c>
      <c r="BK397" s="231">
        <f>ROUND(I397*H397,2)</f>
        <v>0</v>
      </c>
      <c r="BL397" s="23" t="s">
        <v>239</v>
      </c>
      <c r="BM397" s="23" t="s">
        <v>1159</v>
      </c>
    </row>
    <row r="398" s="11" customFormat="1">
      <c r="B398" s="235"/>
      <c r="C398" s="236"/>
      <c r="D398" s="232" t="s">
        <v>155</v>
      </c>
      <c r="E398" s="237" t="s">
        <v>21</v>
      </c>
      <c r="F398" s="238" t="s">
        <v>1160</v>
      </c>
      <c r="G398" s="236"/>
      <c r="H398" s="237" t="s">
        <v>21</v>
      </c>
      <c r="I398" s="239"/>
      <c r="J398" s="236"/>
      <c r="K398" s="236"/>
      <c r="L398" s="240"/>
      <c r="M398" s="241"/>
      <c r="N398" s="242"/>
      <c r="O398" s="242"/>
      <c r="P398" s="242"/>
      <c r="Q398" s="242"/>
      <c r="R398" s="242"/>
      <c r="S398" s="242"/>
      <c r="T398" s="243"/>
      <c r="AT398" s="244" t="s">
        <v>155</v>
      </c>
      <c r="AU398" s="244" t="s">
        <v>82</v>
      </c>
      <c r="AV398" s="11" t="s">
        <v>80</v>
      </c>
      <c r="AW398" s="11" t="s">
        <v>35</v>
      </c>
      <c r="AX398" s="11" t="s">
        <v>72</v>
      </c>
      <c r="AY398" s="244" t="s">
        <v>143</v>
      </c>
    </row>
    <row r="399" s="12" customFormat="1">
      <c r="B399" s="245"/>
      <c r="C399" s="246"/>
      <c r="D399" s="232" t="s">
        <v>155</v>
      </c>
      <c r="E399" s="247" t="s">
        <v>21</v>
      </c>
      <c r="F399" s="248" t="s">
        <v>1161</v>
      </c>
      <c r="G399" s="246"/>
      <c r="H399" s="249">
        <v>2.6699999999999999</v>
      </c>
      <c r="I399" s="250"/>
      <c r="J399" s="246"/>
      <c r="K399" s="246"/>
      <c r="L399" s="251"/>
      <c r="M399" s="252"/>
      <c r="N399" s="253"/>
      <c r="O399" s="253"/>
      <c r="P399" s="253"/>
      <c r="Q399" s="253"/>
      <c r="R399" s="253"/>
      <c r="S399" s="253"/>
      <c r="T399" s="254"/>
      <c r="AT399" s="255" t="s">
        <v>155</v>
      </c>
      <c r="AU399" s="255" t="s">
        <v>82</v>
      </c>
      <c r="AV399" s="12" t="s">
        <v>82</v>
      </c>
      <c r="AW399" s="12" t="s">
        <v>35</v>
      </c>
      <c r="AX399" s="12" t="s">
        <v>80</v>
      </c>
      <c r="AY399" s="255" t="s">
        <v>143</v>
      </c>
    </row>
    <row r="400" s="1" customFormat="1" ht="16.5" customHeight="1">
      <c r="B400" s="45"/>
      <c r="C400" s="220" t="s">
        <v>529</v>
      </c>
      <c r="D400" s="220" t="s">
        <v>146</v>
      </c>
      <c r="E400" s="221" t="s">
        <v>1162</v>
      </c>
      <c r="F400" s="222" t="s">
        <v>1163</v>
      </c>
      <c r="G400" s="223" t="s">
        <v>162</v>
      </c>
      <c r="H400" s="224">
        <v>26.949999999999999</v>
      </c>
      <c r="I400" s="225"/>
      <c r="J400" s="226">
        <f>ROUND(I400*H400,2)</f>
        <v>0</v>
      </c>
      <c r="K400" s="222" t="s">
        <v>150</v>
      </c>
      <c r="L400" s="71"/>
      <c r="M400" s="227" t="s">
        <v>21</v>
      </c>
      <c r="N400" s="228" t="s">
        <v>43</v>
      </c>
      <c r="O400" s="46"/>
      <c r="P400" s="229">
        <f>O400*H400</f>
        <v>0</v>
      </c>
      <c r="Q400" s="229">
        <v>0</v>
      </c>
      <c r="R400" s="229">
        <f>Q400*H400</f>
        <v>0</v>
      </c>
      <c r="S400" s="229">
        <v>0.0040000000000000001</v>
      </c>
      <c r="T400" s="230">
        <f>S400*H400</f>
        <v>0.10779999999999999</v>
      </c>
      <c r="AR400" s="23" t="s">
        <v>239</v>
      </c>
      <c r="AT400" s="23" t="s">
        <v>146</v>
      </c>
      <c r="AU400" s="23" t="s">
        <v>82</v>
      </c>
      <c r="AY400" s="23" t="s">
        <v>143</v>
      </c>
      <c r="BE400" s="231">
        <f>IF(N400="základní",J400,0)</f>
        <v>0</v>
      </c>
      <c r="BF400" s="231">
        <f>IF(N400="snížená",J400,0)</f>
        <v>0</v>
      </c>
      <c r="BG400" s="231">
        <f>IF(N400="zákl. přenesená",J400,0)</f>
        <v>0</v>
      </c>
      <c r="BH400" s="231">
        <f>IF(N400="sníž. přenesená",J400,0)</f>
        <v>0</v>
      </c>
      <c r="BI400" s="231">
        <f>IF(N400="nulová",J400,0)</f>
        <v>0</v>
      </c>
      <c r="BJ400" s="23" t="s">
        <v>80</v>
      </c>
      <c r="BK400" s="231">
        <f>ROUND(I400*H400,2)</f>
        <v>0</v>
      </c>
      <c r="BL400" s="23" t="s">
        <v>239</v>
      </c>
      <c r="BM400" s="23" t="s">
        <v>1164</v>
      </c>
    </row>
    <row r="401" s="11" customFormat="1">
      <c r="B401" s="235"/>
      <c r="C401" s="236"/>
      <c r="D401" s="232" t="s">
        <v>155</v>
      </c>
      <c r="E401" s="237" t="s">
        <v>21</v>
      </c>
      <c r="F401" s="238" t="s">
        <v>1165</v>
      </c>
      <c r="G401" s="236"/>
      <c r="H401" s="237" t="s">
        <v>21</v>
      </c>
      <c r="I401" s="239"/>
      <c r="J401" s="236"/>
      <c r="K401" s="236"/>
      <c r="L401" s="240"/>
      <c r="M401" s="241"/>
      <c r="N401" s="242"/>
      <c r="O401" s="242"/>
      <c r="P401" s="242"/>
      <c r="Q401" s="242"/>
      <c r="R401" s="242"/>
      <c r="S401" s="242"/>
      <c r="T401" s="243"/>
      <c r="AT401" s="244" t="s">
        <v>155</v>
      </c>
      <c r="AU401" s="244" t="s">
        <v>82</v>
      </c>
      <c r="AV401" s="11" t="s">
        <v>80</v>
      </c>
      <c r="AW401" s="11" t="s">
        <v>35</v>
      </c>
      <c r="AX401" s="11" t="s">
        <v>72</v>
      </c>
      <c r="AY401" s="244" t="s">
        <v>143</v>
      </c>
    </row>
    <row r="402" s="12" customFormat="1">
      <c r="B402" s="245"/>
      <c r="C402" s="246"/>
      <c r="D402" s="232" t="s">
        <v>155</v>
      </c>
      <c r="E402" s="247" t="s">
        <v>21</v>
      </c>
      <c r="F402" s="248" t="s">
        <v>1166</v>
      </c>
      <c r="G402" s="246"/>
      <c r="H402" s="249">
        <v>26.949999999999999</v>
      </c>
      <c r="I402" s="250"/>
      <c r="J402" s="246"/>
      <c r="K402" s="246"/>
      <c r="L402" s="251"/>
      <c r="M402" s="252"/>
      <c r="N402" s="253"/>
      <c r="O402" s="253"/>
      <c r="P402" s="253"/>
      <c r="Q402" s="253"/>
      <c r="R402" s="253"/>
      <c r="S402" s="253"/>
      <c r="T402" s="254"/>
      <c r="AT402" s="255" t="s">
        <v>155</v>
      </c>
      <c r="AU402" s="255" t="s">
        <v>82</v>
      </c>
      <c r="AV402" s="12" t="s">
        <v>82</v>
      </c>
      <c r="AW402" s="12" t="s">
        <v>35</v>
      </c>
      <c r="AX402" s="12" t="s">
        <v>80</v>
      </c>
      <c r="AY402" s="255" t="s">
        <v>143</v>
      </c>
    </row>
    <row r="403" s="1" customFormat="1" ht="16.5" customHeight="1">
      <c r="B403" s="45"/>
      <c r="C403" s="220" t="s">
        <v>533</v>
      </c>
      <c r="D403" s="220" t="s">
        <v>146</v>
      </c>
      <c r="E403" s="221" t="s">
        <v>1167</v>
      </c>
      <c r="F403" s="222" t="s">
        <v>1168</v>
      </c>
      <c r="G403" s="223" t="s">
        <v>162</v>
      </c>
      <c r="H403" s="224">
        <v>26.949999999999999</v>
      </c>
      <c r="I403" s="225"/>
      <c r="J403" s="226">
        <f>ROUND(I403*H403,2)</f>
        <v>0</v>
      </c>
      <c r="K403" s="222" t="s">
        <v>150</v>
      </c>
      <c r="L403" s="71"/>
      <c r="M403" s="227" t="s">
        <v>21</v>
      </c>
      <c r="N403" s="228" t="s">
        <v>43</v>
      </c>
      <c r="O403" s="46"/>
      <c r="P403" s="229">
        <f>O403*H403</f>
        <v>0</v>
      </c>
      <c r="Q403" s="229">
        <v>0</v>
      </c>
      <c r="R403" s="229">
        <f>Q403*H403</f>
        <v>0</v>
      </c>
      <c r="S403" s="229">
        <v>0.002</v>
      </c>
      <c r="T403" s="230">
        <f>S403*H403</f>
        <v>0.053899999999999997</v>
      </c>
      <c r="AR403" s="23" t="s">
        <v>239</v>
      </c>
      <c r="AT403" s="23" t="s">
        <v>146</v>
      </c>
      <c r="AU403" s="23" t="s">
        <v>82</v>
      </c>
      <c r="AY403" s="23" t="s">
        <v>143</v>
      </c>
      <c r="BE403" s="231">
        <f>IF(N403="základní",J403,0)</f>
        <v>0</v>
      </c>
      <c r="BF403" s="231">
        <f>IF(N403="snížená",J403,0)</f>
        <v>0</v>
      </c>
      <c r="BG403" s="231">
        <f>IF(N403="zákl. přenesená",J403,0)</f>
        <v>0</v>
      </c>
      <c r="BH403" s="231">
        <f>IF(N403="sníž. přenesená",J403,0)</f>
        <v>0</v>
      </c>
      <c r="BI403" s="231">
        <f>IF(N403="nulová",J403,0)</f>
        <v>0</v>
      </c>
      <c r="BJ403" s="23" t="s">
        <v>80</v>
      </c>
      <c r="BK403" s="231">
        <f>ROUND(I403*H403,2)</f>
        <v>0</v>
      </c>
      <c r="BL403" s="23" t="s">
        <v>239</v>
      </c>
      <c r="BM403" s="23" t="s">
        <v>1169</v>
      </c>
    </row>
    <row r="404" s="11" customFormat="1">
      <c r="B404" s="235"/>
      <c r="C404" s="236"/>
      <c r="D404" s="232" t="s">
        <v>155</v>
      </c>
      <c r="E404" s="237" t="s">
        <v>21</v>
      </c>
      <c r="F404" s="238" t="s">
        <v>1165</v>
      </c>
      <c r="G404" s="236"/>
      <c r="H404" s="237" t="s">
        <v>21</v>
      </c>
      <c r="I404" s="239"/>
      <c r="J404" s="236"/>
      <c r="K404" s="236"/>
      <c r="L404" s="240"/>
      <c r="M404" s="241"/>
      <c r="N404" s="242"/>
      <c r="O404" s="242"/>
      <c r="P404" s="242"/>
      <c r="Q404" s="242"/>
      <c r="R404" s="242"/>
      <c r="S404" s="242"/>
      <c r="T404" s="243"/>
      <c r="AT404" s="244" t="s">
        <v>155</v>
      </c>
      <c r="AU404" s="244" t="s">
        <v>82</v>
      </c>
      <c r="AV404" s="11" t="s">
        <v>80</v>
      </c>
      <c r="AW404" s="11" t="s">
        <v>35</v>
      </c>
      <c r="AX404" s="11" t="s">
        <v>72</v>
      </c>
      <c r="AY404" s="244" t="s">
        <v>143</v>
      </c>
    </row>
    <row r="405" s="12" customFormat="1">
      <c r="B405" s="245"/>
      <c r="C405" s="246"/>
      <c r="D405" s="232" t="s">
        <v>155</v>
      </c>
      <c r="E405" s="247" t="s">
        <v>21</v>
      </c>
      <c r="F405" s="248" t="s">
        <v>1166</v>
      </c>
      <c r="G405" s="246"/>
      <c r="H405" s="249">
        <v>26.949999999999999</v>
      </c>
      <c r="I405" s="250"/>
      <c r="J405" s="246"/>
      <c r="K405" s="246"/>
      <c r="L405" s="251"/>
      <c r="M405" s="252"/>
      <c r="N405" s="253"/>
      <c r="O405" s="253"/>
      <c r="P405" s="253"/>
      <c r="Q405" s="253"/>
      <c r="R405" s="253"/>
      <c r="S405" s="253"/>
      <c r="T405" s="254"/>
      <c r="AT405" s="255" t="s">
        <v>155</v>
      </c>
      <c r="AU405" s="255" t="s">
        <v>82</v>
      </c>
      <c r="AV405" s="12" t="s">
        <v>82</v>
      </c>
      <c r="AW405" s="12" t="s">
        <v>35</v>
      </c>
      <c r="AX405" s="12" t="s">
        <v>80</v>
      </c>
      <c r="AY405" s="255" t="s">
        <v>143</v>
      </c>
    </row>
    <row r="406" s="1" customFormat="1" ht="38.25" customHeight="1">
      <c r="B406" s="45"/>
      <c r="C406" s="220" t="s">
        <v>540</v>
      </c>
      <c r="D406" s="220" t="s">
        <v>146</v>
      </c>
      <c r="E406" s="221" t="s">
        <v>1009</v>
      </c>
      <c r="F406" s="222" t="s">
        <v>1010</v>
      </c>
      <c r="G406" s="223" t="s">
        <v>149</v>
      </c>
      <c r="H406" s="224">
        <v>1</v>
      </c>
      <c r="I406" s="225"/>
      <c r="J406" s="226">
        <f>ROUND(I406*H406,2)</f>
        <v>0</v>
      </c>
      <c r="K406" s="222" t="s">
        <v>150</v>
      </c>
      <c r="L406" s="71"/>
      <c r="M406" s="227" t="s">
        <v>21</v>
      </c>
      <c r="N406" s="228" t="s">
        <v>43</v>
      </c>
      <c r="O406" s="46"/>
      <c r="P406" s="229">
        <f>O406*H406</f>
        <v>0</v>
      </c>
      <c r="Q406" s="229">
        <v>0</v>
      </c>
      <c r="R406" s="229">
        <f>Q406*H406</f>
        <v>0</v>
      </c>
      <c r="S406" s="229">
        <v>0</v>
      </c>
      <c r="T406" s="230">
        <f>S406*H406</f>
        <v>0</v>
      </c>
      <c r="AR406" s="23" t="s">
        <v>239</v>
      </c>
      <c r="AT406" s="23" t="s">
        <v>146</v>
      </c>
      <c r="AU406" s="23" t="s">
        <v>82</v>
      </c>
      <c r="AY406" s="23" t="s">
        <v>143</v>
      </c>
      <c r="BE406" s="231">
        <f>IF(N406="základní",J406,0)</f>
        <v>0</v>
      </c>
      <c r="BF406" s="231">
        <f>IF(N406="snížená",J406,0)</f>
        <v>0</v>
      </c>
      <c r="BG406" s="231">
        <f>IF(N406="zákl. přenesená",J406,0)</f>
        <v>0</v>
      </c>
      <c r="BH406" s="231">
        <f>IF(N406="sníž. přenesená",J406,0)</f>
        <v>0</v>
      </c>
      <c r="BI406" s="231">
        <f>IF(N406="nulová",J406,0)</f>
        <v>0</v>
      </c>
      <c r="BJ406" s="23" t="s">
        <v>80</v>
      </c>
      <c r="BK406" s="231">
        <f>ROUND(I406*H406,2)</f>
        <v>0</v>
      </c>
      <c r="BL406" s="23" t="s">
        <v>239</v>
      </c>
      <c r="BM406" s="23" t="s">
        <v>1170</v>
      </c>
    </row>
    <row r="407" s="11" customFormat="1">
      <c r="B407" s="235"/>
      <c r="C407" s="236"/>
      <c r="D407" s="232" t="s">
        <v>155</v>
      </c>
      <c r="E407" s="237" t="s">
        <v>21</v>
      </c>
      <c r="F407" s="238" t="s">
        <v>1110</v>
      </c>
      <c r="G407" s="236"/>
      <c r="H407" s="237" t="s">
        <v>21</v>
      </c>
      <c r="I407" s="239"/>
      <c r="J407" s="236"/>
      <c r="K407" s="236"/>
      <c r="L407" s="240"/>
      <c r="M407" s="241"/>
      <c r="N407" s="242"/>
      <c r="O407" s="242"/>
      <c r="P407" s="242"/>
      <c r="Q407" s="242"/>
      <c r="R407" s="242"/>
      <c r="S407" s="242"/>
      <c r="T407" s="243"/>
      <c r="AT407" s="244" t="s">
        <v>155</v>
      </c>
      <c r="AU407" s="244" t="s">
        <v>82</v>
      </c>
      <c r="AV407" s="11" t="s">
        <v>80</v>
      </c>
      <c r="AW407" s="11" t="s">
        <v>35</v>
      </c>
      <c r="AX407" s="11" t="s">
        <v>72</v>
      </c>
      <c r="AY407" s="244" t="s">
        <v>143</v>
      </c>
    </row>
    <row r="408" s="12" customFormat="1">
      <c r="B408" s="245"/>
      <c r="C408" s="246"/>
      <c r="D408" s="232" t="s">
        <v>155</v>
      </c>
      <c r="E408" s="247" t="s">
        <v>21</v>
      </c>
      <c r="F408" s="248" t="s">
        <v>80</v>
      </c>
      <c r="G408" s="246"/>
      <c r="H408" s="249">
        <v>1</v>
      </c>
      <c r="I408" s="250"/>
      <c r="J408" s="246"/>
      <c r="K408" s="246"/>
      <c r="L408" s="251"/>
      <c r="M408" s="252"/>
      <c r="N408" s="253"/>
      <c r="O408" s="253"/>
      <c r="P408" s="253"/>
      <c r="Q408" s="253"/>
      <c r="R408" s="253"/>
      <c r="S408" s="253"/>
      <c r="T408" s="254"/>
      <c r="AT408" s="255" t="s">
        <v>155</v>
      </c>
      <c r="AU408" s="255" t="s">
        <v>82</v>
      </c>
      <c r="AV408" s="12" t="s">
        <v>82</v>
      </c>
      <c r="AW408" s="12" t="s">
        <v>35</v>
      </c>
      <c r="AX408" s="12" t="s">
        <v>80</v>
      </c>
      <c r="AY408" s="255" t="s">
        <v>143</v>
      </c>
    </row>
    <row r="409" s="10" customFormat="1" ht="29.88" customHeight="1">
      <c r="B409" s="204"/>
      <c r="C409" s="205"/>
      <c r="D409" s="206" t="s">
        <v>71</v>
      </c>
      <c r="E409" s="218" t="s">
        <v>606</v>
      </c>
      <c r="F409" s="218" t="s">
        <v>607</v>
      </c>
      <c r="G409" s="205"/>
      <c r="H409" s="205"/>
      <c r="I409" s="208"/>
      <c r="J409" s="219">
        <f>BK409</f>
        <v>0</v>
      </c>
      <c r="K409" s="205"/>
      <c r="L409" s="210"/>
      <c r="M409" s="211"/>
      <c r="N409" s="212"/>
      <c r="O409" s="212"/>
      <c r="P409" s="213">
        <f>SUM(P410:P473)</f>
        <v>0</v>
      </c>
      <c r="Q409" s="212"/>
      <c r="R409" s="213">
        <f>SUM(R410:R473)</f>
        <v>0.90653629999999996</v>
      </c>
      <c r="S409" s="212"/>
      <c r="T409" s="214">
        <f>SUM(T410:T473)</f>
        <v>2.4885679000000001</v>
      </c>
      <c r="AR409" s="215" t="s">
        <v>82</v>
      </c>
      <c r="AT409" s="216" t="s">
        <v>71</v>
      </c>
      <c r="AU409" s="216" t="s">
        <v>80</v>
      </c>
      <c r="AY409" s="215" t="s">
        <v>143</v>
      </c>
      <c r="BK409" s="217">
        <f>SUM(BK410:BK473)</f>
        <v>0</v>
      </c>
    </row>
    <row r="410" s="1" customFormat="1" ht="25.5" customHeight="1">
      <c r="B410" s="45"/>
      <c r="C410" s="220" t="s">
        <v>547</v>
      </c>
      <c r="D410" s="220" t="s">
        <v>146</v>
      </c>
      <c r="E410" s="221" t="s">
        <v>609</v>
      </c>
      <c r="F410" s="222" t="s">
        <v>610</v>
      </c>
      <c r="G410" s="223" t="s">
        <v>419</v>
      </c>
      <c r="H410" s="224">
        <v>7.54</v>
      </c>
      <c r="I410" s="225"/>
      <c r="J410" s="226">
        <f>ROUND(I410*H410,2)</f>
        <v>0</v>
      </c>
      <c r="K410" s="222" t="s">
        <v>150</v>
      </c>
      <c r="L410" s="71"/>
      <c r="M410" s="227" t="s">
        <v>21</v>
      </c>
      <c r="N410" s="228" t="s">
        <v>43</v>
      </c>
      <c r="O410" s="46"/>
      <c r="P410" s="229">
        <f>O410*H410</f>
        <v>0</v>
      </c>
      <c r="Q410" s="229">
        <v>0.0037399999999999998</v>
      </c>
      <c r="R410" s="229">
        <f>Q410*H410</f>
        <v>0.028199599999999998</v>
      </c>
      <c r="S410" s="229">
        <v>0</v>
      </c>
      <c r="T410" s="230">
        <f>S410*H410</f>
        <v>0</v>
      </c>
      <c r="AR410" s="23" t="s">
        <v>239</v>
      </c>
      <c r="AT410" s="23" t="s">
        <v>146</v>
      </c>
      <c r="AU410" s="23" t="s">
        <v>82</v>
      </c>
      <c r="AY410" s="23" t="s">
        <v>143</v>
      </c>
      <c r="BE410" s="231">
        <f>IF(N410="základní",J410,0)</f>
        <v>0</v>
      </c>
      <c r="BF410" s="231">
        <f>IF(N410="snížená",J410,0)</f>
        <v>0</v>
      </c>
      <c r="BG410" s="231">
        <f>IF(N410="zákl. přenesená",J410,0)</f>
        <v>0</v>
      </c>
      <c r="BH410" s="231">
        <f>IF(N410="sníž. přenesená",J410,0)</f>
        <v>0</v>
      </c>
      <c r="BI410" s="231">
        <f>IF(N410="nulová",J410,0)</f>
        <v>0</v>
      </c>
      <c r="BJ410" s="23" t="s">
        <v>80</v>
      </c>
      <c r="BK410" s="231">
        <f>ROUND(I410*H410,2)</f>
        <v>0</v>
      </c>
      <c r="BL410" s="23" t="s">
        <v>239</v>
      </c>
      <c r="BM410" s="23" t="s">
        <v>611</v>
      </c>
    </row>
    <row r="411" s="11" customFormat="1">
      <c r="B411" s="235"/>
      <c r="C411" s="236"/>
      <c r="D411" s="232" t="s">
        <v>155</v>
      </c>
      <c r="E411" s="237" t="s">
        <v>21</v>
      </c>
      <c r="F411" s="238" t="s">
        <v>261</v>
      </c>
      <c r="G411" s="236"/>
      <c r="H411" s="237" t="s">
        <v>21</v>
      </c>
      <c r="I411" s="239"/>
      <c r="J411" s="236"/>
      <c r="K411" s="236"/>
      <c r="L411" s="240"/>
      <c r="M411" s="241"/>
      <c r="N411" s="242"/>
      <c r="O411" s="242"/>
      <c r="P411" s="242"/>
      <c r="Q411" s="242"/>
      <c r="R411" s="242"/>
      <c r="S411" s="242"/>
      <c r="T411" s="243"/>
      <c r="AT411" s="244" t="s">
        <v>155</v>
      </c>
      <c r="AU411" s="244" t="s">
        <v>82</v>
      </c>
      <c r="AV411" s="11" t="s">
        <v>80</v>
      </c>
      <c r="AW411" s="11" t="s">
        <v>35</v>
      </c>
      <c r="AX411" s="11" t="s">
        <v>72</v>
      </c>
      <c r="AY411" s="244" t="s">
        <v>143</v>
      </c>
    </row>
    <row r="412" s="12" customFormat="1">
      <c r="B412" s="245"/>
      <c r="C412" s="246"/>
      <c r="D412" s="232" t="s">
        <v>155</v>
      </c>
      <c r="E412" s="247" t="s">
        <v>21</v>
      </c>
      <c r="F412" s="248" t="s">
        <v>1171</v>
      </c>
      <c r="G412" s="246"/>
      <c r="H412" s="249">
        <v>7.54</v>
      </c>
      <c r="I412" s="250"/>
      <c r="J412" s="246"/>
      <c r="K412" s="246"/>
      <c r="L412" s="251"/>
      <c r="M412" s="252"/>
      <c r="N412" s="253"/>
      <c r="O412" s="253"/>
      <c r="P412" s="253"/>
      <c r="Q412" s="253"/>
      <c r="R412" s="253"/>
      <c r="S412" s="253"/>
      <c r="T412" s="254"/>
      <c r="AT412" s="255" t="s">
        <v>155</v>
      </c>
      <c r="AU412" s="255" t="s">
        <v>82</v>
      </c>
      <c r="AV412" s="12" t="s">
        <v>82</v>
      </c>
      <c r="AW412" s="12" t="s">
        <v>35</v>
      </c>
      <c r="AX412" s="12" t="s">
        <v>80</v>
      </c>
      <c r="AY412" s="255" t="s">
        <v>143</v>
      </c>
    </row>
    <row r="413" s="1" customFormat="1" ht="16.5" customHeight="1">
      <c r="B413" s="45"/>
      <c r="C413" s="267" t="s">
        <v>556</v>
      </c>
      <c r="D413" s="267" t="s">
        <v>235</v>
      </c>
      <c r="E413" s="268" t="s">
        <v>614</v>
      </c>
      <c r="F413" s="269" t="s">
        <v>615</v>
      </c>
      <c r="G413" s="270" t="s">
        <v>162</v>
      </c>
      <c r="H413" s="271">
        <v>1.131</v>
      </c>
      <c r="I413" s="272"/>
      <c r="J413" s="273">
        <f>ROUND(I413*H413,2)</f>
        <v>0</v>
      </c>
      <c r="K413" s="269" t="s">
        <v>150</v>
      </c>
      <c r="L413" s="274"/>
      <c r="M413" s="275" t="s">
        <v>21</v>
      </c>
      <c r="N413" s="276" t="s">
        <v>43</v>
      </c>
      <c r="O413" s="46"/>
      <c r="P413" s="229">
        <f>O413*H413</f>
        <v>0</v>
      </c>
      <c r="Q413" s="229">
        <v>0.017999999999999999</v>
      </c>
      <c r="R413" s="229">
        <f>Q413*H413</f>
        <v>0.020357999999999998</v>
      </c>
      <c r="S413" s="229">
        <v>0</v>
      </c>
      <c r="T413" s="230">
        <f>S413*H413</f>
        <v>0</v>
      </c>
      <c r="AR413" s="23" t="s">
        <v>338</v>
      </c>
      <c r="AT413" s="23" t="s">
        <v>235</v>
      </c>
      <c r="AU413" s="23" t="s">
        <v>82</v>
      </c>
      <c r="AY413" s="23" t="s">
        <v>143</v>
      </c>
      <c r="BE413" s="231">
        <f>IF(N413="základní",J413,0)</f>
        <v>0</v>
      </c>
      <c r="BF413" s="231">
        <f>IF(N413="snížená",J413,0)</f>
        <v>0</v>
      </c>
      <c r="BG413" s="231">
        <f>IF(N413="zákl. přenesená",J413,0)</f>
        <v>0</v>
      </c>
      <c r="BH413" s="231">
        <f>IF(N413="sníž. přenesená",J413,0)</f>
        <v>0</v>
      </c>
      <c r="BI413" s="231">
        <f>IF(N413="nulová",J413,0)</f>
        <v>0</v>
      </c>
      <c r="BJ413" s="23" t="s">
        <v>80</v>
      </c>
      <c r="BK413" s="231">
        <f>ROUND(I413*H413,2)</f>
        <v>0</v>
      </c>
      <c r="BL413" s="23" t="s">
        <v>239</v>
      </c>
      <c r="BM413" s="23" t="s">
        <v>616</v>
      </c>
    </row>
    <row r="414" s="11" customFormat="1">
      <c r="B414" s="235"/>
      <c r="C414" s="236"/>
      <c r="D414" s="232" t="s">
        <v>155</v>
      </c>
      <c r="E414" s="237" t="s">
        <v>21</v>
      </c>
      <c r="F414" s="238" t="s">
        <v>261</v>
      </c>
      <c r="G414" s="236"/>
      <c r="H414" s="237" t="s">
        <v>21</v>
      </c>
      <c r="I414" s="239"/>
      <c r="J414" s="236"/>
      <c r="K414" s="236"/>
      <c r="L414" s="240"/>
      <c r="M414" s="241"/>
      <c r="N414" s="242"/>
      <c r="O414" s="242"/>
      <c r="P414" s="242"/>
      <c r="Q414" s="242"/>
      <c r="R414" s="242"/>
      <c r="S414" s="242"/>
      <c r="T414" s="243"/>
      <c r="AT414" s="244" t="s">
        <v>155</v>
      </c>
      <c r="AU414" s="244" t="s">
        <v>82</v>
      </c>
      <c r="AV414" s="11" t="s">
        <v>80</v>
      </c>
      <c r="AW414" s="11" t="s">
        <v>35</v>
      </c>
      <c r="AX414" s="11" t="s">
        <v>72</v>
      </c>
      <c r="AY414" s="244" t="s">
        <v>143</v>
      </c>
    </row>
    <row r="415" s="12" customFormat="1">
      <c r="B415" s="245"/>
      <c r="C415" s="246"/>
      <c r="D415" s="232" t="s">
        <v>155</v>
      </c>
      <c r="E415" s="247" t="s">
        <v>21</v>
      </c>
      <c r="F415" s="248" t="s">
        <v>1172</v>
      </c>
      <c r="G415" s="246"/>
      <c r="H415" s="249">
        <v>1.131</v>
      </c>
      <c r="I415" s="250"/>
      <c r="J415" s="246"/>
      <c r="K415" s="246"/>
      <c r="L415" s="251"/>
      <c r="M415" s="252"/>
      <c r="N415" s="253"/>
      <c r="O415" s="253"/>
      <c r="P415" s="253"/>
      <c r="Q415" s="253"/>
      <c r="R415" s="253"/>
      <c r="S415" s="253"/>
      <c r="T415" s="254"/>
      <c r="AT415" s="255" t="s">
        <v>155</v>
      </c>
      <c r="AU415" s="255" t="s">
        <v>82</v>
      </c>
      <c r="AV415" s="12" t="s">
        <v>82</v>
      </c>
      <c r="AW415" s="12" t="s">
        <v>35</v>
      </c>
      <c r="AX415" s="12" t="s">
        <v>80</v>
      </c>
      <c r="AY415" s="255" t="s">
        <v>143</v>
      </c>
    </row>
    <row r="416" s="1" customFormat="1" ht="16.5" customHeight="1">
      <c r="B416" s="45"/>
      <c r="C416" s="220" t="s">
        <v>563</v>
      </c>
      <c r="D416" s="220" t="s">
        <v>146</v>
      </c>
      <c r="E416" s="221" t="s">
        <v>619</v>
      </c>
      <c r="F416" s="222" t="s">
        <v>620</v>
      </c>
      <c r="G416" s="223" t="s">
        <v>162</v>
      </c>
      <c r="H416" s="224">
        <v>15.83</v>
      </c>
      <c r="I416" s="225"/>
      <c r="J416" s="226">
        <f>ROUND(I416*H416,2)</f>
        <v>0</v>
      </c>
      <c r="K416" s="222" t="s">
        <v>150</v>
      </c>
      <c r="L416" s="71"/>
      <c r="M416" s="227" t="s">
        <v>21</v>
      </c>
      <c r="N416" s="228" t="s">
        <v>43</v>
      </c>
      <c r="O416" s="46"/>
      <c r="P416" s="229">
        <f>O416*H416</f>
        <v>0</v>
      </c>
      <c r="Q416" s="229">
        <v>0</v>
      </c>
      <c r="R416" s="229">
        <f>Q416*H416</f>
        <v>0</v>
      </c>
      <c r="S416" s="229">
        <v>0.13950000000000001</v>
      </c>
      <c r="T416" s="230">
        <f>S416*H416</f>
        <v>2.2082850000000001</v>
      </c>
      <c r="AR416" s="23" t="s">
        <v>239</v>
      </c>
      <c r="AT416" s="23" t="s">
        <v>146</v>
      </c>
      <c r="AU416" s="23" t="s">
        <v>82</v>
      </c>
      <c r="AY416" s="23" t="s">
        <v>143</v>
      </c>
      <c r="BE416" s="231">
        <f>IF(N416="základní",J416,0)</f>
        <v>0</v>
      </c>
      <c r="BF416" s="231">
        <f>IF(N416="snížená",J416,0)</f>
        <v>0</v>
      </c>
      <c r="BG416" s="231">
        <f>IF(N416="zákl. přenesená",J416,0)</f>
        <v>0</v>
      </c>
      <c r="BH416" s="231">
        <f>IF(N416="sníž. přenesená",J416,0)</f>
        <v>0</v>
      </c>
      <c r="BI416" s="231">
        <f>IF(N416="nulová",J416,0)</f>
        <v>0</v>
      </c>
      <c r="BJ416" s="23" t="s">
        <v>80</v>
      </c>
      <c r="BK416" s="231">
        <f>ROUND(I416*H416,2)</f>
        <v>0</v>
      </c>
      <c r="BL416" s="23" t="s">
        <v>239</v>
      </c>
      <c r="BM416" s="23" t="s">
        <v>621</v>
      </c>
    </row>
    <row r="417" s="11" customFormat="1">
      <c r="B417" s="235"/>
      <c r="C417" s="236"/>
      <c r="D417" s="232" t="s">
        <v>155</v>
      </c>
      <c r="E417" s="237" t="s">
        <v>21</v>
      </c>
      <c r="F417" s="238" t="s">
        <v>622</v>
      </c>
      <c r="G417" s="236"/>
      <c r="H417" s="237" t="s">
        <v>21</v>
      </c>
      <c r="I417" s="239"/>
      <c r="J417" s="236"/>
      <c r="K417" s="236"/>
      <c r="L417" s="240"/>
      <c r="M417" s="241"/>
      <c r="N417" s="242"/>
      <c r="O417" s="242"/>
      <c r="P417" s="242"/>
      <c r="Q417" s="242"/>
      <c r="R417" s="242"/>
      <c r="S417" s="242"/>
      <c r="T417" s="243"/>
      <c r="AT417" s="244" t="s">
        <v>155</v>
      </c>
      <c r="AU417" s="244" t="s">
        <v>82</v>
      </c>
      <c r="AV417" s="11" t="s">
        <v>80</v>
      </c>
      <c r="AW417" s="11" t="s">
        <v>35</v>
      </c>
      <c r="AX417" s="11" t="s">
        <v>72</v>
      </c>
      <c r="AY417" s="244" t="s">
        <v>143</v>
      </c>
    </row>
    <row r="418" s="12" customFormat="1">
      <c r="B418" s="245"/>
      <c r="C418" s="246"/>
      <c r="D418" s="232" t="s">
        <v>155</v>
      </c>
      <c r="E418" s="247" t="s">
        <v>21</v>
      </c>
      <c r="F418" s="248" t="s">
        <v>1173</v>
      </c>
      <c r="G418" s="246"/>
      <c r="H418" s="249">
        <v>15.83</v>
      </c>
      <c r="I418" s="250"/>
      <c r="J418" s="246"/>
      <c r="K418" s="246"/>
      <c r="L418" s="251"/>
      <c r="M418" s="252"/>
      <c r="N418" s="253"/>
      <c r="O418" s="253"/>
      <c r="P418" s="253"/>
      <c r="Q418" s="253"/>
      <c r="R418" s="253"/>
      <c r="S418" s="253"/>
      <c r="T418" s="254"/>
      <c r="AT418" s="255" t="s">
        <v>155</v>
      </c>
      <c r="AU418" s="255" t="s">
        <v>82</v>
      </c>
      <c r="AV418" s="12" t="s">
        <v>82</v>
      </c>
      <c r="AW418" s="12" t="s">
        <v>35</v>
      </c>
      <c r="AX418" s="12" t="s">
        <v>80</v>
      </c>
      <c r="AY418" s="255" t="s">
        <v>143</v>
      </c>
    </row>
    <row r="419" s="1" customFormat="1" ht="25.5" customHeight="1">
      <c r="B419" s="45"/>
      <c r="C419" s="220" t="s">
        <v>570</v>
      </c>
      <c r="D419" s="220" t="s">
        <v>146</v>
      </c>
      <c r="E419" s="221" t="s">
        <v>624</v>
      </c>
      <c r="F419" s="222" t="s">
        <v>625</v>
      </c>
      <c r="G419" s="223" t="s">
        <v>162</v>
      </c>
      <c r="H419" s="224">
        <v>3.3700000000000001</v>
      </c>
      <c r="I419" s="225"/>
      <c r="J419" s="226">
        <f>ROUND(I419*H419,2)</f>
        <v>0</v>
      </c>
      <c r="K419" s="222" t="s">
        <v>150</v>
      </c>
      <c r="L419" s="71"/>
      <c r="M419" s="227" t="s">
        <v>21</v>
      </c>
      <c r="N419" s="228" t="s">
        <v>43</v>
      </c>
      <c r="O419" s="46"/>
      <c r="P419" s="229">
        <f>O419*H419</f>
        <v>0</v>
      </c>
      <c r="Q419" s="229">
        <v>0</v>
      </c>
      <c r="R419" s="229">
        <f>Q419*H419</f>
        <v>0</v>
      </c>
      <c r="S419" s="229">
        <v>0.083169999999999994</v>
      </c>
      <c r="T419" s="230">
        <f>S419*H419</f>
        <v>0.2802829</v>
      </c>
      <c r="AR419" s="23" t="s">
        <v>239</v>
      </c>
      <c r="AT419" s="23" t="s">
        <v>146</v>
      </c>
      <c r="AU419" s="23" t="s">
        <v>82</v>
      </c>
      <c r="AY419" s="23" t="s">
        <v>143</v>
      </c>
      <c r="BE419" s="231">
        <f>IF(N419="základní",J419,0)</f>
        <v>0</v>
      </c>
      <c r="BF419" s="231">
        <f>IF(N419="snížená",J419,0)</f>
        <v>0</v>
      </c>
      <c r="BG419" s="231">
        <f>IF(N419="zákl. přenesená",J419,0)</f>
        <v>0</v>
      </c>
      <c r="BH419" s="231">
        <f>IF(N419="sníž. přenesená",J419,0)</f>
        <v>0</v>
      </c>
      <c r="BI419" s="231">
        <f>IF(N419="nulová",J419,0)</f>
        <v>0</v>
      </c>
      <c r="BJ419" s="23" t="s">
        <v>80</v>
      </c>
      <c r="BK419" s="231">
        <f>ROUND(I419*H419,2)</f>
        <v>0</v>
      </c>
      <c r="BL419" s="23" t="s">
        <v>239</v>
      </c>
      <c r="BM419" s="23" t="s">
        <v>626</v>
      </c>
    </row>
    <row r="420" s="11" customFormat="1">
      <c r="B420" s="235"/>
      <c r="C420" s="236"/>
      <c r="D420" s="232" t="s">
        <v>155</v>
      </c>
      <c r="E420" s="237" t="s">
        <v>21</v>
      </c>
      <c r="F420" s="238" t="s">
        <v>627</v>
      </c>
      <c r="G420" s="236"/>
      <c r="H420" s="237" t="s">
        <v>21</v>
      </c>
      <c r="I420" s="239"/>
      <c r="J420" s="236"/>
      <c r="K420" s="236"/>
      <c r="L420" s="240"/>
      <c r="M420" s="241"/>
      <c r="N420" s="242"/>
      <c r="O420" s="242"/>
      <c r="P420" s="242"/>
      <c r="Q420" s="242"/>
      <c r="R420" s="242"/>
      <c r="S420" s="242"/>
      <c r="T420" s="243"/>
      <c r="AT420" s="244" t="s">
        <v>155</v>
      </c>
      <c r="AU420" s="244" t="s">
        <v>82</v>
      </c>
      <c r="AV420" s="11" t="s">
        <v>80</v>
      </c>
      <c r="AW420" s="11" t="s">
        <v>35</v>
      </c>
      <c r="AX420" s="11" t="s">
        <v>72</v>
      </c>
      <c r="AY420" s="244" t="s">
        <v>143</v>
      </c>
    </row>
    <row r="421" s="12" customFormat="1">
      <c r="B421" s="245"/>
      <c r="C421" s="246"/>
      <c r="D421" s="232" t="s">
        <v>155</v>
      </c>
      <c r="E421" s="247" t="s">
        <v>21</v>
      </c>
      <c r="F421" s="248" t="s">
        <v>1174</v>
      </c>
      <c r="G421" s="246"/>
      <c r="H421" s="249">
        <v>3.3700000000000001</v>
      </c>
      <c r="I421" s="250"/>
      <c r="J421" s="246"/>
      <c r="K421" s="246"/>
      <c r="L421" s="251"/>
      <c r="M421" s="252"/>
      <c r="N421" s="253"/>
      <c r="O421" s="253"/>
      <c r="P421" s="253"/>
      <c r="Q421" s="253"/>
      <c r="R421" s="253"/>
      <c r="S421" s="253"/>
      <c r="T421" s="254"/>
      <c r="AT421" s="255" t="s">
        <v>155</v>
      </c>
      <c r="AU421" s="255" t="s">
        <v>82</v>
      </c>
      <c r="AV421" s="12" t="s">
        <v>82</v>
      </c>
      <c r="AW421" s="12" t="s">
        <v>35</v>
      </c>
      <c r="AX421" s="12" t="s">
        <v>80</v>
      </c>
      <c r="AY421" s="255" t="s">
        <v>143</v>
      </c>
    </row>
    <row r="422" s="1" customFormat="1" ht="25.5" customHeight="1">
      <c r="B422" s="45"/>
      <c r="C422" s="220" t="s">
        <v>574</v>
      </c>
      <c r="D422" s="220" t="s">
        <v>146</v>
      </c>
      <c r="E422" s="221" t="s">
        <v>629</v>
      </c>
      <c r="F422" s="222" t="s">
        <v>630</v>
      </c>
      <c r="G422" s="223" t="s">
        <v>162</v>
      </c>
      <c r="H422" s="224">
        <v>20.399999999999999</v>
      </c>
      <c r="I422" s="225"/>
      <c r="J422" s="226">
        <f>ROUND(I422*H422,2)</f>
        <v>0</v>
      </c>
      <c r="K422" s="222" t="s">
        <v>150</v>
      </c>
      <c r="L422" s="71"/>
      <c r="M422" s="227" t="s">
        <v>21</v>
      </c>
      <c r="N422" s="228" t="s">
        <v>43</v>
      </c>
      <c r="O422" s="46"/>
      <c r="P422" s="229">
        <f>O422*H422</f>
        <v>0</v>
      </c>
      <c r="Q422" s="229">
        <v>0.0036700000000000001</v>
      </c>
      <c r="R422" s="229">
        <f>Q422*H422</f>
        <v>0.07486799999999999</v>
      </c>
      <c r="S422" s="229">
        <v>0</v>
      </c>
      <c r="T422" s="230">
        <f>S422*H422</f>
        <v>0</v>
      </c>
      <c r="AR422" s="23" t="s">
        <v>239</v>
      </c>
      <c r="AT422" s="23" t="s">
        <v>146</v>
      </c>
      <c r="AU422" s="23" t="s">
        <v>82</v>
      </c>
      <c r="AY422" s="23" t="s">
        <v>143</v>
      </c>
      <c r="BE422" s="231">
        <f>IF(N422="základní",J422,0)</f>
        <v>0</v>
      </c>
      <c r="BF422" s="231">
        <f>IF(N422="snížená",J422,0)</f>
        <v>0</v>
      </c>
      <c r="BG422" s="231">
        <f>IF(N422="zákl. přenesená",J422,0)</f>
        <v>0</v>
      </c>
      <c r="BH422" s="231">
        <f>IF(N422="sníž. přenesená",J422,0)</f>
        <v>0</v>
      </c>
      <c r="BI422" s="231">
        <f>IF(N422="nulová",J422,0)</f>
        <v>0</v>
      </c>
      <c r="BJ422" s="23" t="s">
        <v>80</v>
      </c>
      <c r="BK422" s="231">
        <f>ROUND(I422*H422,2)</f>
        <v>0</v>
      </c>
      <c r="BL422" s="23" t="s">
        <v>239</v>
      </c>
      <c r="BM422" s="23" t="s">
        <v>631</v>
      </c>
    </row>
    <row r="423" s="11" customFormat="1">
      <c r="B423" s="235"/>
      <c r="C423" s="236"/>
      <c r="D423" s="232" t="s">
        <v>155</v>
      </c>
      <c r="E423" s="237" t="s">
        <v>21</v>
      </c>
      <c r="F423" s="238" t="s">
        <v>261</v>
      </c>
      <c r="G423" s="236"/>
      <c r="H423" s="237" t="s">
        <v>21</v>
      </c>
      <c r="I423" s="239"/>
      <c r="J423" s="236"/>
      <c r="K423" s="236"/>
      <c r="L423" s="240"/>
      <c r="M423" s="241"/>
      <c r="N423" s="242"/>
      <c r="O423" s="242"/>
      <c r="P423" s="242"/>
      <c r="Q423" s="242"/>
      <c r="R423" s="242"/>
      <c r="S423" s="242"/>
      <c r="T423" s="243"/>
      <c r="AT423" s="244" t="s">
        <v>155</v>
      </c>
      <c r="AU423" s="244" t="s">
        <v>82</v>
      </c>
      <c r="AV423" s="11" t="s">
        <v>80</v>
      </c>
      <c r="AW423" s="11" t="s">
        <v>35</v>
      </c>
      <c r="AX423" s="11" t="s">
        <v>72</v>
      </c>
      <c r="AY423" s="244" t="s">
        <v>143</v>
      </c>
    </row>
    <row r="424" s="12" customFormat="1">
      <c r="B424" s="245"/>
      <c r="C424" s="246"/>
      <c r="D424" s="232" t="s">
        <v>155</v>
      </c>
      <c r="E424" s="247" t="s">
        <v>21</v>
      </c>
      <c r="F424" s="248" t="s">
        <v>1175</v>
      </c>
      <c r="G424" s="246"/>
      <c r="H424" s="249">
        <v>20.399999999999999</v>
      </c>
      <c r="I424" s="250"/>
      <c r="J424" s="246"/>
      <c r="K424" s="246"/>
      <c r="L424" s="251"/>
      <c r="M424" s="252"/>
      <c r="N424" s="253"/>
      <c r="O424" s="253"/>
      <c r="P424" s="253"/>
      <c r="Q424" s="253"/>
      <c r="R424" s="253"/>
      <c r="S424" s="253"/>
      <c r="T424" s="254"/>
      <c r="AT424" s="255" t="s">
        <v>155</v>
      </c>
      <c r="AU424" s="255" t="s">
        <v>82</v>
      </c>
      <c r="AV424" s="12" t="s">
        <v>82</v>
      </c>
      <c r="AW424" s="12" t="s">
        <v>35</v>
      </c>
      <c r="AX424" s="12" t="s">
        <v>80</v>
      </c>
      <c r="AY424" s="255" t="s">
        <v>143</v>
      </c>
    </row>
    <row r="425" s="1" customFormat="1" ht="16.5" customHeight="1">
      <c r="B425" s="45"/>
      <c r="C425" s="267" t="s">
        <v>578</v>
      </c>
      <c r="D425" s="267" t="s">
        <v>235</v>
      </c>
      <c r="E425" s="268" t="s">
        <v>614</v>
      </c>
      <c r="F425" s="269" t="s">
        <v>615</v>
      </c>
      <c r="G425" s="270" t="s">
        <v>162</v>
      </c>
      <c r="H425" s="271">
        <v>22.440000000000001</v>
      </c>
      <c r="I425" s="272"/>
      <c r="J425" s="273">
        <f>ROUND(I425*H425,2)</f>
        <v>0</v>
      </c>
      <c r="K425" s="269" t="s">
        <v>150</v>
      </c>
      <c r="L425" s="274"/>
      <c r="M425" s="275" t="s">
        <v>21</v>
      </c>
      <c r="N425" s="276" t="s">
        <v>43</v>
      </c>
      <c r="O425" s="46"/>
      <c r="P425" s="229">
        <f>O425*H425</f>
        <v>0</v>
      </c>
      <c r="Q425" s="229">
        <v>0.017999999999999999</v>
      </c>
      <c r="R425" s="229">
        <f>Q425*H425</f>
        <v>0.40392</v>
      </c>
      <c r="S425" s="229">
        <v>0</v>
      </c>
      <c r="T425" s="230">
        <f>S425*H425</f>
        <v>0</v>
      </c>
      <c r="AR425" s="23" t="s">
        <v>338</v>
      </c>
      <c r="AT425" s="23" t="s">
        <v>235</v>
      </c>
      <c r="AU425" s="23" t="s">
        <v>82</v>
      </c>
      <c r="AY425" s="23" t="s">
        <v>143</v>
      </c>
      <c r="BE425" s="231">
        <f>IF(N425="základní",J425,0)</f>
        <v>0</v>
      </c>
      <c r="BF425" s="231">
        <f>IF(N425="snížená",J425,0)</f>
        <v>0</v>
      </c>
      <c r="BG425" s="231">
        <f>IF(N425="zákl. přenesená",J425,0)</f>
        <v>0</v>
      </c>
      <c r="BH425" s="231">
        <f>IF(N425="sníž. přenesená",J425,0)</f>
        <v>0</v>
      </c>
      <c r="BI425" s="231">
        <f>IF(N425="nulová",J425,0)</f>
        <v>0</v>
      </c>
      <c r="BJ425" s="23" t="s">
        <v>80</v>
      </c>
      <c r="BK425" s="231">
        <f>ROUND(I425*H425,2)</f>
        <v>0</v>
      </c>
      <c r="BL425" s="23" t="s">
        <v>239</v>
      </c>
      <c r="BM425" s="23" t="s">
        <v>634</v>
      </c>
    </row>
    <row r="426" s="11" customFormat="1">
      <c r="B426" s="235"/>
      <c r="C426" s="236"/>
      <c r="D426" s="232" t="s">
        <v>155</v>
      </c>
      <c r="E426" s="237" t="s">
        <v>21</v>
      </c>
      <c r="F426" s="238" t="s">
        <v>261</v>
      </c>
      <c r="G426" s="236"/>
      <c r="H426" s="237" t="s">
        <v>21</v>
      </c>
      <c r="I426" s="239"/>
      <c r="J426" s="236"/>
      <c r="K426" s="236"/>
      <c r="L426" s="240"/>
      <c r="M426" s="241"/>
      <c r="N426" s="242"/>
      <c r="O426" s="242"/>
      <c r="P426" s="242"/>
      <c r="Q426" s="242"/>
      <c r="R426" s="242"/>
      <c r="S426" s="242"/>
      <c r="T426" s="243"/>
      <c r="AT426" s="244" t="s">
        <v>155</v>
      </c>
      <c r="AU426" s="244" t="s">
        <v>82</v>
      </c>
      <c r="AV426" s="11" t="s">
        <v>80</v>
      </c>
      <c r="AW426" s="11" t="s">
        <v>35</v>
      </c>
      <c r="AX426" s="11" t="s">
        <v>72</v>
      </c>
      <c r="AY426" s="244" t="s">
        <v>143</v>
      </c>
    </row>
    <row r="427" s="12" customFormat="1">
      <c r="B427" s="245"/>
      <c r="C427" s="246"/>
      <c r="D427" s="232" t="s">
        <v>155</v>
      </c>
      <c r="E427" s="247" t="s">
        <v>21</v>
      </c>
      <c r="F427" s="248" t="s">
        <v>1175</v>
      </c>
      <c r="G427" s="246"/>
      <c r="H427" s="249">
        <v>20.399999999999999</v>
      </c>
      <c r="I427" s="250"/>
      <c r="J427" s="246"/>
      <c r="K427" s="246"/>
      <c r="L427" s="251"/>
      <c r="M427" s="252"/>
      <c r="N427" s="253"/>
      <c r="O427" s="253"/>
      <c r="P427" s="253"/>
      <c r="Q427" s="253"/>
      <c r="R427" s="253"/>
      <c r="S427" s="253"/>
      <c r="T427" s="254"/>
      <c r="AT427" s="255" t="s">
        <v>155</v>
      </c>
      <c r="AU427" s="255" t="s">
        <v>82</v>
      </c>
      <c r="AV427" s="12" t="s">
        <v>82</v>
      </c>
      <c r="AW427" s="12" t="s">
        <v>35</v>
      </c>
      <c r="AX427" s="12" t="s">
        <v>80</v>
      </c>
      <c r="AY427" s="255" t="s">
        <v>143</v>
      </c>
    </row>
    <row r="428" s="12" customFormat="1">
      <c r="B428" s="245"/>
      <c r="C428" s="246"/>
      <c r="D428" s="232" t="s">
        <v>155</v>
      </c>
      <c r="E428" s="246"/>
      <c r="F428" s="248" t="s">
        <v>1176</v>
      </c>
      <c r="G428" s="246"/>
      <c r="H428" s="249">
        <v>22.440000000000001</v>
      </c>
      <c r="I428" s="250"/>
      <c r="J428" s="246"/>
      <c r="K428" s="246"/>
      <c r="L428" s="251"/>
      <c r="M428" s="252"/>
      <c r="N428" s="253"/>
      <c r="O428" s="253"/>
      <c r="P428" s="253"/>
      <c r="Q428" s="253"/>
      <c r="R428" s="253"/>
      <c r="S428" s="253"/>
      <c r="T428" s="254"/>
      <c r="AT428" s="255" t="s">
        <v>155</v>
      </c>
      <c r="AU428" s="255" t="s">
        <v>82</v>
      </c>
      <c r="AV428" s="12" t="s">
        <v>82</v>
      </c>
      <c r="AW428" s="12" t="s">
        <v>6</v>
      </c>
      <c r="AX428" s="12" t="s">
        <v>80</v>
      </c>
      <c r="AY428" s="255" t="s">
        <v>143</v>
      </c>
    </row>
    <row r="429" s="1" customFormat="1" ht="25.5" customHeight="1">
      <c r="B429" s="45"/>
      <c r="C429" s="220" t="s">
        <v>583</v>
      </c>
      <c r="D429" s="220" t="s">
        <v>146</v>
      </c>
      <c r="E429" s="221" t="s">
        <v>637</v>
      </c>
      <c r="F429" s="222" t="s">
        <v>638</v>
      </c>
      <c r="G429" s="223" t="s">
        <v>162</v>
      </c>
      <c r="H429" s="224">
        <v>20.399999999999999</v>
      </c>
      <c r="I429" s="225"/>
      <c r="J429" s="226">
        <f>ROUND(I429*H429,2)</f>
        <v>0</v>
      </c>
      <c r="K429" s="222" t="s">
        <v>150</v>
      </c>
      <c r="L429" s="71"/>
      <c r="M429" s="227" t="s">
        <v>21</v>
      </c>
      <c r="N429" s="228" t="s">
        <v>43</v>
      </c>
      <c r="O429" s="46"/>
      <c r="P429" s="229">
        <f>O429*H429</f>
        <v>0</v>
      </c>
      <c r="Q429" s="229">
        <v>0</v>
      </c>
      <c r="R429" s="229">
        <f>Q429*H429</f>
        <v>0</v>
      </c>
      <c r="S429" s="229">
        <v>0</v>
      </c>
      <c r="T429" s="230">
        <f>S429*H429</f>
        <v>0</v>
      </c>
      <c r="AR429" s="23" t="s">
        <v>239</v>
      </c>
      <c r="AT429" s="23" t="s">
        <v>146</v>
      </c>
      <c r="AU429" s="23" t="s">
        <v>82</v>
      </c>
      <c r="AY429" s="23" t="s">
        <v>143</v>
      </c>
      <c r="BE429" s="231">
        <f>IF(N429="základní",J429,0)</f>
        <v>0</v>
      </c>
      <c r="BF429" s="231">
        <f>IF(N429="snížená",J429,0)</f>
        <v>0</v>
      </c>
      <c r="BG429" s="231">
        <f>IF(N429="zákl. přenesená",J429,0)</f>
        <v>0</v>
      </c>
      <c r="BH429" s="231">
        <f>IF(N429="sníž. přenesená",J429,0)</f>
        <v>0</v>
      </c>
      <c r="BI429" s="231">
        <f>IF(N429="nulová",J429,0)</f>
        <v>0</v>
      </c>
      <c r="BJ429" s="23" t="s">
        <v>80</v>
      </c>
      <c r="BK429" s="231">
        <f>ROUND(I429*H429,2)</f>
        <v>0</v>
      </c>
      <c r="BL429" s="23" t="s">
        <v>239</v>
      </c>
      <c r="BM429" s="23" t="s">
        <v>639</v>
      </c>
    </row>
    <row r="430" s="11" customFormat="1">
      <c r="B430" s="235"/>
      <c r="C430" s="236"/>
      <c r="D430" s="232" t="s">
        <v>155</v>
      </c>
      <c r="E430" s="237" t="s">
        <v>21</v>
      </c>
      <c r="F430" s="238" t="s">
        <v>261</v>
      </c>
      <c r="G430" s="236"/>
      <c r="H430" s="237" t="s">
        <v>21</v>
      </c>
      <c r="I430" s="239"/>
      <c r="J430" s="236"/>
      <c r="K430" s="236"/>
      <c r="L430" s="240"/>
      <c r="M430" s="241"/>
      <c r="N430" s="242"/>
      <c r="O430" s="242"/>
      <c r="P430" s="242"/>
      <c r="Q430" s="242"/>
      <c r="R430" s="242"/>
      <c r="S430" s="242"/>
      <c r="T430" s="243"/>
      <c r="AT430" s="244" t="s">
        <v>155</v>
      </c>
      <c r="AU430" s="244" t="s">
        <v>82</v>
      </c>
      <c r="AV430" s="11" t="s">
        <v>80</v>
      </c>
      <c r="AW430" s="11" t="s">
        <v>35</v>
      </c>
      <c r="AX430" s="11" t="s">
        <v>72</v>
      </c>
      <c r="AY430" s="244" t="s">
        <v>143</v>
      </c>
    </row>
    <row r="431" s="12" customFormat="1">
      <c r="B431" s="245"/>
      <c r="C431" s="246"/>
      <c r="D431" s="232" t="s">
        <v>155</v>
      </c>
      <c r="E431" s="247" t="s">
        <v>21</v>
      </c>
      <c r="F431" s="248" t="s">
        <v>1175</v>
      </c>
      <c r="G431" s="246"/>
      <c r="H431" s="249">
        <v>20.399999999999999</v>
      </c>
      <c r="I431" s="250"/>
      <c r="J431" s="246"/>
      <c r="K431" s="246"/>
      <c r="L431" s="251"/>
      <c r="M431" s="252"/>
      <c r="N431" s="253"/>
      <c r="O431" s="253"/>
      <c r="P431" s="253"/>
      <c r="Q431" s="253"/>
      <c r="R431" s="253"/>
      <c r="S431" s="253"/>
      <c r="T431" s="254"/>
      <c r="AT431" s="255" t="s">
        <v>155</v>
      </c>
      <c r="AU431" s="255" t="s">
        <v>82</v>
      </c>
      <c r="AV431" s="12" t="s">
        <v>82</v>
      </c>
      <c r="AW431" s="12" t="s">
        <v>35</v>
      </c>
      <c r="AX431" s="12" t="s">
        <v>80</v>
      </c>
      <c r="AY431" s="255" t="s">
        <v>143</v>
      </c>
    </row>
    <row r="432" s="1" customFormat="1" ht="16.5" customHeight="1">
      <c r="B432" s="45"/>
      <c r="C432" s="220" t="s">
        <v>587</v>
      </c>
      <c r="D432" s="220" t="s">
        <v>146</v>
      </c>
      <c r="E432" s="221" t="s">
        <v>257</v>
      </c>
      <c r="F432" s="222" t="s">
        <v>258</v>
      </c>
      <c r="G432" s="223" t="s">
        <v>162</v>
      </c>
      <c r="H432" s="224">
        <v>40.799999999999997</v>
      </c>
      <c r="I432" s="225"/>
      <c r="J432" s="226">
        <f>ROUND(I432*H432,2)</f>
        <v>0</v>
      </c>
      <c r="K432" s="222" t="s">
        <v>150</v>
      </c>
      <c r="L432" s="71"/>
      <c r="M432" s="227" t="s">
        <v>21</v>
      </c>
      <c r="N432" s="228" t="s">
        <v>43</v>
      </c>
      <c r="O432" s="46"/>
      <c r="P432" s="229">
        <f>O432*H432</f>
        <v>0</v>
      </c>
      <c r="Q432" s="229">
        <v>0.00029999999999999997</v>
      </c>
      <c r="R432" s="229">
        <f>Q432*H432</f>
        <v>0.012239999999999997</v>
      </c>
      <c r="S432" s="229">
        <v>0</v>
      </c>
      <c r="T432" s="230">
        <f>S432*H432</f>
        <v>0</v>
      </c>
      <c r="AR432" s="23" t="s">
        <v>239</v>
      </c>
      <c r="AT432" s="23" t="s">
        <v>146</v>
      </c>
      <c r="AU432" s="23" t="s">
        <v>82</v>
      </c>
      <c r="AY432" s="23" t="s">
        <v>143</v>
      </c>
      <c r="BE432" s="231">
        <f>IF(N432="základní",J432,0)</f>
        <v>0</v>
      </c>
      <c r="BF432" s="231">
        <f>IF(N432="snížená",J432,0)</f>
        <v>0</v>
      </c>
      <c r="BG432" s="231">
        <f>IF(N432="zákl. přenesená",J432,0)</f>
        <v>0</v>
      </c>
      <c r="BH432" s="231">
        <f>IF(N432="sníž. přenesená",J432,0)</f>
        <v>0</v>
      </c>
      <c r="BI432" s="231">
        <f>IF(N432="nulová",J432,0)</f>
        <v>0</v>
      </c>
      <c r="BJ432" s="23" t="s">
        <v>80</v>
      </c>
      <c r="BK432" s="231">
        <f>ROUND(I432*H432,2)</f>
        <v>0</v>
      </c>
      <c r="BL432" s="23" t="s">
        <v>239</v>
      </c>
      <c r="BM432" s="23" t="s">
        <v>641</v>
      </c>
    </row>
    <row r="433" s="1" customFormat="1">
      <c r="B433" s="45"/>
      <c r="C433" s="73"/>
      <c r="D433" s="232" t="s">
        <v>153</v>
      </c>
      <c r="E433" s="73"/>
      <c r="F433" s="233" t="s">
        <v>260</v>
      </c>
      <c r="G433" s="73"/>
      <c r="H433" s="73"/>
      <c r="I433" s="190"/>
      <c r="J433" s="73"/>
      <c r="K433" s="73"/>
      <c r="L433" s="71"/>
      <c r="M433" s="234"/>
      <c r="N433" s="46"/>
      <c r="O433" s="46"/>
      <c r="P433" s="46"/>
      <c r="Q433" s="46"/>
      <c r="R433" s="46"/>
      <c r="S433" s="46"/>
      <c r="T433" s="94"/>
      <c r="AT433" s="23" t="s">
        <v>153</v>
      </c>
      <c r="AU433" s="23" t="s">
        <v>82</v>
      </c>
    </row>
    <row r="434" s="11" customFormat="1">
      <c r="B434" s="235"/>
      <c r="C434" s="236"/>
      <c r="D434" s="232" t="s">
        <v>155</v>
      </c>
      <c r="E434" s="237" t="s">
        <v>21</v>
      </c>
      <c r="F434" s="238" t="s">
        <v>261</v>
      </c>
      <c r="G434" s="236"/>
      <c r="H434" s="237" t="s">
        <v>21</v>
      </c>
      <c r="I434" s="239"/>
      <c r="J434" s="236"/>
      <c r="K434" s="236"/>
      <c r="L434" s="240"/>
      <c r="M434" s="241"/>
      <c r="N434" s="242"/>
      <c r="O434" s="242"/>
      <c r="P434" s="242"/>
      <c r="Q434" s="242"/>
      <c r="R434" s="242"/>
      <c r="S434" s="242"/>
      <c r="T434" s="243"/>
      <c r="AT434" s="244" t="s">
        <v>155</v>
      </c>
      <c r="AU434" s="244" t="s">
        <v>82</v>
      </c>
      <c r="AV434" s="11" t="s">
        <v>80</v>
      </c>
      <c r="AW434" s="11" t="s">
        <v>35</v>
      </c>
      <c r="AX434" s="11" t="s">
        <v>72</v>
      </c>
      <c r="AY434" s="244" t="s">
        <v>143</v>
      </c>
    </row>
    <row r="435" s="12" customFormat="1">
      <c r="B435" s="245"/>
      <c r="C435" s="246"/>
      <c r="D435" s="232" t="s">
        <v>155</v>
      </c>
      <c r="E435" s="247" t="s">
        <v>21</v>
      </c>
      <c r="F435" s="248" t="s">
        <v>1175</v>
      </c>
      <c r="G435" s="246"/>
      <c r="H435" s="249">
        <v>20.399999999999999</v>
      </c>
      <c r="I435" s="250"/>
      <c r="J435" s="246"/>
      <c r="K435" s="246"/>
      <c r="L435" s="251"/>
      <c r="M435" s="252"/>
      <c r="N435" s="253"/>
      <c r="O435" s="253"/>
      <c r="P435" s="253"/>
      <c r="Q435" s="253"/>
      <c r="R435" s="253"/>
      <c r="S435" s="253"/>
      <c r="T435" s="254"/>
      <c r="AT435" s="255" t="s">
        <v>155</v>
      </c>
      <c r="AU435" s="255" t="s">
        <v>82</v>
      </c>
      <c r="AV435" s="12" t="s">
        <v>82</v>
      </c>
      <c r="AW435" s="12" t="s">
        <v>35</v>
      </c>
      <c r="AX435" s="12" t="s">
        <v>72</v>
      </c>
      <c r="AY435" s="255" t="s">
        <v>143</v>
      </c>
    </row>
    <row r="436" s="12" customFormat="1">
      <c r="B436" s="245"/>
      <c r="C436" s="246"/>
      <c r="D436" s="232" t="s">
        <v>155</v>
      </c>
      <c r="E436" s="247" t="s">
        <v>21</v>
      </c>
      <c r="F436" s="248" t="s">
        <v>1175</v>
      </c>
      <c r="G436" s="246"/>
      <c r="H436" s="249">
        <v>20.399999999999999</v>
      </c>
      <c r="I436" s="250"/>
      <c r="J436" s="246"/>
      <c r="K436" s="246"/>
      <c r="L436" s="251"/>
      <c r="M436" s="252"/>
      <c r="N436" s="253"/>
      <c r="O436" s="253"/>
      <c r="P436" s="253"/>
      <c r="Q436" s="253"/>
      <c r="R436" s="253"/>
      <c r="S436" s="253"/>
      <c r="T436" s="254"/>
      <c r="AT436" s="255" t="s">
        <v>155</v>
      </c>
      <c r="AU436" s="255" t="s">
        <v>82</v>
      </c>
      <c r="AV436" s="12" t="s">
        <v>82</v>
      </c>
      <c r="AW436" s="12" t="s">
        <v>35</v>
      </c>
      <c r="AX436" s="12" t="s">
        <v>72</v>
      </c>
      <c r="AY436" s="255" t="s">
        <v>143</v>
      </c>
    </row>
    <row r="437" s="13" customFormat="1">
      <c r="B437" s="256"/>
      <c r="C437" s="257"/>
      <c r="D437" s="232" t="s">
        <v>155</v>
      </c>
      <c r="E437" s="258" t="s">
        <v>21</v>
      </c>
      <c r="F437" s="259" t="s">
        <v>167</v>
      </c>
      <c r="G437" s="257"/>
      <c r="H437" s="260">
        <v>40.799999999999997</v>
      </c>
      <c r="I437" s="261"/>
      <c r="J437" s="257"/>
      <c r="K437" s="257"/>
      <c r="L437" s="262"/>
      <c r="M437" s="263"/>
      <c r="N437" s="264"/>
      <c r="O437" s="264"/>
      <c r="P437" s="264"/>
      <c r="Q437" s="264"/>
      <c r="R437" s="264"/>
      <c r="S437" s="264"/>
      <c r="T437" s="265"/>
      <c r="AT437" s="266" t="s">
        <v>155</v>
      </c>
      <c r="AU437" s="266" t="s">
        <v>82</v>
      </c>
      <c r="AV437" s="13" t="s">
        <v>151</v>
      </c>
      <c r="AW437" s="13" t="s">
        <v>35</v>
      </c>
      <c r="AX437" s="13" t="s">
        <v>80</v>
      </c>
      <c r="AY437" s="266" t="s">
        <v>143</v>
      </c>
    </row>
    <row r="438" s="1" customFormat="1" ht="16.5" customHeight="1">
      <c r="B438" s="45"/>
      <c r="C438" s="220" t="s">
        <v>592</v>
      </c>
      <c r="D438" s="220" t="s">
        <v>146</v>
      </c>
      <c r="E438" s="221" t="s">
        <v>643</v>
      </c>
      <c r="F438" s="222" t="s">
        <v>644</v>
      </c>
      <c r="G438" s="223" t="s">
        <v>419</v>
      </c>
      <c r="H438" s="224">
        <v>47.170000000000002</v>
      </c>
      <c r="I438" s="225"/>
      <c r="J438" s="226">
        <f>ROUND(I438*H438,2)</f>
        <v>0</v>
      </c>
      <c r="K438" s="222" t="s">
        <v>150</v>
      </c>
      <c r="L438" s="71"/>
      <c r="M438" s="227" t="s">
        <v>21</v>
      </c>
      <c r="N438" s="228" t="s">
        <v>43</v>
      </c>
      <c r="O438" s="46"/>
      <c r="P438" s="229">
        <f>O438*H438</f>
        <v>0</v>
      </c>
      <c r="Q438" s="229">
        <v>3.0000000000000001E-05</v>
      </c>
      <c r="R438" s="229">
        <f>Q438*H438</f>
        <v>0.0014151000000000001</v>
      </c>
      <c r="S438" s="229">
        <v>0</v>
      </c>
      <c r="T438" s="230">
        <f>S438*H438</f>
        <v>0</v>
      </c>
      <c r="AR438" s="23" t="s">
        <v>239</v>
      </c>
      <c r="AT438" s="23" t="s">
        <v>146</v>
      </c>
      <c r="AU438" s="23" t="s">
        <v>82</v>
      </c>
      <c r="AY438" s="23" t="s">
        <v>143</v>
      </c>
      <c r="BE438" s="231">
        <f>IF(N438="základní",J438,0)</f>
        <v>0</v>
      </c>
      <c r="BF438" s="231">
        <f>IF(N438="snížená",J438,0)</f>
        <v>0</v>
      </c>
      <c r="BG438" s="231">
        <f>IF(N438="zákl. přenesená",J438,0)</f>
        <v>0</v>
      </c>
      <c r="BH438" s="231">
        <f>IF(N438="sníž. přenesená",J438,0)</f>
        <v>0</v>
      </c>
      <c r="BI438" s="231">
        <f>IF(N438="nulová",J438,0)</f>
        <v>0</v>
      </c>
      <c r="BJ438" s="23" t="s">
        <v>80</v>
      </c>
      <c r="BK438" s="231">
        <f>ROUND(I438*H438,2)</f>
        <v>0</v>
      </c>
      <c r="BL438" s="23" t="s">
        <v>239</v>
      </c>
      <c r="BM438" s="23" t="s">
        <v>645</v>
      </c>
    </row>
    <row r="439" s="1" customFormat="1">
      <c r="B439" s="45"/>
      <c r="C439" s="73"/>
      <c r="D439" s="232" t="s">
        <v>153</v>
      </c>
      <c r="E439" s="73"/>
      <c r="F439" s="233" t="s">
        <v>260</v>
      </c>
      <c r="G439" s="73"/>
      <c r="H439" s="73"/>
      <c r="I439" s="190"/>
      <c r="J439" s="73"/>
      <c r="K439" s="73"/>
      <c r="L439" s="71"/>
      <c r="M439" s="234"/>
      <c r="N439" s="46"/>
      <c r="O439" s="46"/>
      <c r="P439" s="46"/>
      <c r="Q439" s="46"/>
      <c r="R439" s="46"/>
      <c r="S439" s="46"/>
      <c r="T439" s="94"/>
      <c r="AT439" s="23" t="s">
        <v>153</v>
      </c>
      <c r="AU439" s="23" t="s">
        <v>82</v>
      </c>
    </row>
    <row r="440" s="11" customFormat="1">
      <c r="B440" s="235"/>
      <c r="C440" s="236"/>
      <c r="D440" s="232" t="s">
        <v>155</v>
      </c>
      <c r="E440" s="237" t="s">
        <v>21</v>
      </c>
      <c r="F440" s="238" t="s">
        <v>261</v>
      </c>
      <c r="G440" s="236"/>
      <c r="H440" s="237" t="s">
        <v>21</v>
      </c>
      <c r="I440" s="239"/>
      <c r="J440" s="236"/>
      <c r="K440" s="236"/>
      <c r="L440" s="240"/>
      <c r="M440" s="241"/>
      <c r="N440" s="242"/>
      <c r="O440" s="242"/>
      <c r="P440" s="242"/>
      <c r="Q440" s="242"/>
      <c r="R440" s="242"/>
      <c r="S440" s="242"/>
      <c r="T440" s="243"/>
      <c r="AT440" s="244" t="s">
        <v>155</v>
      </c>
      <c r="AU440" s="244" t="s">
        <v>82</v>
      </c>
      <c r="AV440" s="11" t="s">
        <v>80</v>
      </c>
      <c r="AW440" s="11" t="s">
        <v>35</v>
      </c>
      <c r="AX440" s="11" t="s">
        <v>72</v>
      </c>
      <c r="AY440" s="244" t="s">
        <v>143</v>
      </c>
    </row>
    <row r="441" s="12" customFormat="1">
      <c r="B441" s="245"/>
      <c r="C441" s="246"/>
      <c r="D441" s="232" t="s">
        <v>155</v>
      </c>
      <c r="E441" s="247" t="s">
        <v>21</v>
      </c>
      <c r="F441" s="248" t="s">
        <v>1177</v>
      </c>
      <c r="G441" s="246"/>
      <c r="H441" s="249">
        <v>47.170000000000002</v>
      </c>
      <c r="I441" s="250"/>
      <c r="J441" s="246"/>
      <c r="K441" s="246"/>
      <c r="L441" s="251"/>
      <c r="M441" s="252"/>
      <c r="N441" s="253"/>
      <c r="O441" s="253"/>
      <c r="P441" s="253"/>
      <c r="Q441" s="253"/>
      <c r="R441" s="253"/>
      <c r="S441" s="253"/>
      <c r="T441" s="254"/>
      <c r="AT441" s="255" t="s">
        <v>155</v>
      </c>
      <c r="AU441" s="255" t="s">
        <v>82</v>
      </c>
      <c r="AV441" s="12" t="s">
        <v>82</v>
      </c>
      <c r="AW441" s="12" t="s">
        <v>35</v>
      </c>
      <c r="AX441" s="12" t="s">
        <v>80</v>
      </c>
      <c r="AY441" s="255" t="s">
        <v>143</v>
      </c>
    </row>
    <row r="442" s="1" customFormat="1" ht="16.5" customHeight="1">
      <c r="B442" s="45"/>
      <c r="C442" s="220" t="s">
        <v>596</v>
      </c>
      <c r="D442" s="220" t="s">
        <v>146</v>
      </c>
      <c r="E442" s="221" t="s">
        <v>648</v>
      </c>
      <c r="F442" s="222" t="s">
        <v>649</v>
      </c>
      <c r="G442" s="223" t="s">
        <v>419</v>
      </c>
      <c r="H442" s="224">
        <v>2.7999999999999998</v>
      </c>
      <c r="I442" s="225"/>
      <c r="J442" s="226">
        <f>ROUND(I442*H442,2)</f>
        <v>0</v>
      </c>
      <c r="K442" s="222" t="s">
        <v>150</v>
      </c>
      <c r="L442" s="71"/>
      <c r="M442" s="227" t="s">
        <v>21</v>
      </c>
      <c r="N442" s="228" t="s">
        <v>43</v>
      </c>
      <c r="O442" s="46"/>
      <c r="P442" s="229">
        <f>O442*H442</f>
        <v>0</v>
      </c>
      <c r="Q442" s="229">
        <v>0</v>
      </c>
      <c r="R442" s="229">
        <f>Q442*H442</f>
        <v>0</v>
      </c>
      <c r="S442" s="229">
        <v>0</v>
      </c>
      <c r="T442" s="230">
        <f>S442*H442</f>
        <v>0</v>
      </c>
      <c r="AR442" s="23" t="s">
        <v>239</v>
      </c>
      <c r="AT442" s="23" t="s">
        <v>146</v>
      </c>
      <c r="AU442" s="23" t="s">
        <v>82</v>
      </c>
      <c r="AY442" s="23" t="s">
        <v>143</v>
      </c>
      <c r="BE442" s="231">
        <f>IF(N442="základní",J442,0)</f>
        <v>0</v>
      </c>
      <c r="BF442" s="231">
        <f>IF(N442="snížená",J442,0)</f>
        <v>0</v>
      </c>
      <c r="BG442" s="231">
        <f>IF(N442="zákl. přenesená",J442,0)</f>
        <v>0</v>
      </c>
      <c r="BH442" s="231">
        <f>IF(N442="sníž. přenesená",J442,0)</f>
        <v>0</v>
      </c>
      <c r="BI442" s="231">
        <f>IF(N442="nulová",J442,0)</f>
        <v>0</v>
      </c>
      <c r="BJ442" s="23" t="s">
        <v>80</v>
      </c>
      <c r="BK442" s="231">
        <f>ROUND(I442*H442,2)</f>
        <v>0</v>
      </c>
      <c r="BL442" s="23" t="s">
        <v>239</v>
      </c>
      <c r="BM442" s="23" t="s">
        <v>650</v>
      </c>
    </row>
    <row r="443" s="1" customFormat="1">
      <c r="B443" s="45"/>
      <c r="C443" s="73"/>
      <c r="D443" s="232" t="s">
        <v>153</v>
      </c>
      <c r="E443" s="73"/>
      <c r="F443" s="233" t="s">
        <v>260</v>
      </c>
      <c r="G443" s="73"/>
      <c r="H443" s="73"/>
      <c r="I443" s="190"/>
      <c r="J443" s="73"/>
      <c r="K443" s="73"/>
      <c r="L443" s="71"/>
      <c r="M443" s="234"/>
      <c r="N443" s="46"/>
      <c r="O443" s="46"/>
      <c r="P443" s="46"/>
      <c r="Q443" s="46"/>
      <c r="R443" s="46"/>
      <c r="S443" s="46"/>
      <c r="T443" s="94"/>
      <c r="AT443" s="23" t="s">
        <v>153</v>
      </c>
      <c r="AU443" s="23" t="s">
        <v>82</v>
      </c>
    </row>
    <row r="444" s="11" customFormat="1">
      <c r="B444" s="235"/>
      <c r="C444" s="236"/>
      <c r="D444" s="232" t="s">
        <v>155</v>
      </c>
      <c r="E444" s="237" t="s">
        <v>21</v>
      </c>
      <c r="F444" s="238" t="s">
        <v>261</v>
      </c>
      <c r="G444" s="236"/>
      <c r="H444" s="237" t="s">
        <v>21</v>
      </c>
      <c r="I444" s="239"/>
      <c r="J444" s="236"/>
      <c r="K444" s="236"/>
      <c r="L444" s="240"/>
      <c r="M444" s="241"/>
      <c r="N444" s="242"/>
      <c r="O444" s="242"/>
      <c r="P444" s="242"/>
      <c r="Q444" s="242"/>
      <c r="R444" s="242"/>
      <c r="S444" s="242"/>
      <c r="T444" s="243"/>
      <c r="AT444" s="244" t="s">
        <v>155</v>
      </c>
      <c r="AU444" s="244" t="s">
        <v>82</v>
      </c>
      <c r="AV444" s="11" t="s">
        <v>80</v>
      </c>
      <c r="AW444" s="11" t="s">
        <v>35</v>
      </c>
      <c r="AX444" s="11" t="s">
        <v>72</v>
      </c>
      <c r="AY444" s="244" t="s">
        <v>143</v>
      </c>
    </row>
    <row r="445" s="12" customFormat="1">
      <c r="B445" s="245"/>
      <c r="C445" s="246"/>
      <c r="D445" s="232" t="s">
        <v>155</v>
      </c>
      <c r="E445" s="247" t="s">
        <v>21</v>
      </c>
      <c r="F445" s="248" t="s">
        <v>1178</v>
      </c>
      <c r="G445" s="246"/>
      <c r="H445" s="249">
        <v>2.7999999999999998</v>
      </c>
      <c r="I445" s="250"/>
      <c r="J445" s="246"/>
      <c r="K445" s="246"/>
      <c r="L445" s="251"/>
      <c r="M445" s="252"/>
      <c r="N445" s="253"/>
      <c r="O445" s="253"/>
      <c r="P445" s="253"/>
      <c r="Q445" s="253"/>
      <c r="R445" s="253"/>
      <c r="S445" s="253"/>
      <c r="T445" s="254"/>
      <c r="AT445" s="255" t="s">
        <v>155</v>
      </c>
      <c r="AU445" s="255" t="s">
        <v>82</v>
      </c>
      <c r="AV445" s="12" t="s">
        <v>82</v>
      </c>
      <c r="AW445" s="12" t="s">
        <v>35</v>
      </c>
      <c r="AX445" s="12" t="s">
        <v>80</v>
      </c>
      <c r="AY445" s="255" t="s">
        <v>143</v>
      </c>
    </row>
    <row r="446" s="1" customFormat="1" ht="16.5" customHeight="1">
      <c r="B446" s="45"/>
      <c r="C446" s="267" t="s">
        <v>601</v>
      </c>
      <c r="D446" s="267" t="s">
        <v>235</v>
      </c>
      <c r="E446" s="268" t="s">
        <v>653</v>
      </c>
      <c r="F446" s="269" t="s">
        <v>654</v>
      </c>
      <c r="G446" s="270" t="s">
        <v>419</v>
      </c>
      <c r="H446" s="271">
        <v>3.0800000000000001</v>
      </c>
      <c r="I446" s="272"/>
      <c r="J446" s="273">
        <f>ROUND(I446*H446,2)</f>
        <v>0</v>
      </c>
      <c r="K446" s="269" t="s">
        <v>150</v>
      </c>
      <c r="L446" s="274"/>
      <c r="M446" s="275" t="s">
        <v>21</v>
      </c>
      <c r="N446" s="276" t="s">
        <v>43</v>
      </c>
      <c r="O446" s="46"/>
      <c r="P446" s="229">
        <f>O446*H446</f>
        <v>0</v>
      </c>
      <c r="Q446" s="229">
        <v>5.0000000000000002E-05</v>
      </c>
      <c r="R446" s="229">
        <f>Q446*H446</f>
        <v>0.000154</v>
      </c>
      <c r="S446" s="229">
        <v>0</v>
      </c>
      <c r="T446" s="230">
        <f>S446*H446</f>
        <v>0</v>
      </c>
      <c r="AR446" s="23" t="s">
        <v>338</v>
      </c>
      <c r="AT446" s="23" t="s">
        <v>235</v>
      </c>
      <c r="AU446" s="23" t="s">
        <v>82</v>
      </c>
      <c r="AY446" s="23" t="s">
        <v>143</v>
      </c>
      <c r="BE446" s="231">
        <f>IF(N446="základní",J446,0)</f>
        <v>0</v>
      </c>
      <c r="BF446" s="231">
        <f>IF(N446="snížená",J446,0)</f>
        <v>0</v>
      </c>
      <c r="BG446" s="231">
        <f>IF(N446="zákl. přenesená",J446,0)</f>
        <v>0</v>
      </c>
      <c r="BH446" s="231">
        <f>IF(N446="sníž. přenesená",J446,0)</f>
        <v>0</v>
      </c>
      <c r="BI446" s="231">
        <f>IF(N446="nulová",J446,0)</f>
        <v>0</v>
      </c>
      <c r="BJ446" s="23" t="s">
        <v>80</v>
      </c>
      <c r="BK446" s="231">
        <f>ROUND(I446*H446,2)</f>
        <v>0</v>
      </c>
      <c r="BL446" s="23" t="s">
        <v>239</v>
      </c>
      <c r="BM446" s="23" t="s">
        <v>655</v>
      </c>
    </row>
    <row r="447" s="11" customFormat="1">
      <c r="B447" s="235"/>
      <c r="C447" s="236"/>
      <c r="D447" s="232" t="s">
        <v>155</v>
      </c>
      <c r="E447" s="237" t="s">
        <v>21</v>
      </c>
      <c r="F447" s="238" t="s">
        <v>261</v>
      </c>
      <c r="G447" s="236"/>
      <c r="H447" s="237" t="s">
        <v>21</v>
      </c>
      <c r="I447" s="239"/>
      <c r="J447" s="236"/>
      <c r="K447" s="236"/>
      <c r="L447" s="240"/>
      <c r="M447" s="241"/>
      <c r="N447" s="242"/>
      <c r="O447" s="242"/>
      <c r="P447" s="242"/>
      <c r="Q447" s="242"/>
      <c r="R447" s="242"/>
      <c r="S447" s="242"/>
      <c r="T447" s="243"/>
      <c r="AT447" s="244" t="s">
        <v>155</v>
      </c>
      <c r="AU447" s="244" t="s">
        <v>82</v>
      </c>
      <c r="AV447" s="11" t="s">
        <v>80</v>
      </c>
      <c r="AW447" s="11" t="s">
        <v>35</v>
      </c>
      <c r="AX447" s="11" t="s">
        <v>72</v>
      </c>
      <c r="AY447" s="244" t="s">
        <v>143</v>
      </c>
    </row>
    <row r="448" s="12" customFormat="1">
      <c r="B448" s="245"/>
      <c r="C448" s="246"/>
      <c r="D448" s="232" t="s">
        <v>155</v>
      </c>
      <c r="E448" s="247" t="s">
        <v>21</v>
      </c>
      <c r="F448" s="248" t="s">
        <v>1178</v>
      </c>
      <c r="G448" s="246"/>
      <c r="H448" s="249">
        <v>2.7999999999999998</v>
      </c>
      <c r="I448" s="250"/>
      <c r="J448" s="246"/>
      <c r="K448" s="246"/>
      <c r="L448" s="251"/>
      <c r="M448" s="252"/>
      <c r="N448" s="253"/>
      <c r="O448" s="253"/>
      <c r="P448" s="253"/>
      <c r="Q448" s="253"/>
      <c r="R448" s="253"/>
      <c r="S448" s="253"/>
      <c r="T448" s="254"/>
      <c r="AT448" s="255" t="s">
        <v>155</v>
      </c>
      <c r="AU448" s="255" t="s">
        <v>82</v>
      </c>
      <c r="AV448" s="12" t="s">
        <v>82</v>
      </c>
      <c r="AW448" s="12" t="s">
        <v>35</v>
      </c>
      <c r="AX448" s="12" t="s">
        <v>80</v>
      </c>
      <c r="AY448" s="255" t="s">
        <v>143</v>
      </c>
    </row>
    <row r="449" s="12" customFormat="1">
      <c r="B449" s="245"/>
      <c r="C449" s="246"/>
      <c r="D449" s="232" t="s">
        <v>155</v>
      </c>
      <c r="E449" s="246"/>
      <c r="F449" s="248" t="s">
        <v>1179</v>
      </c>
      <c r="G449" s="246"/>
      <c r="H449" s="249">
        <v>3.0800000000000001</v>
      </c>
      <c r="I449" s="250"/>
      <c r="J449" s="246"/>
      <c r="K449" s="246"/>
      <c r="L449" s="251"/>
      <c r="M449" s="252"/>
      <c r="N449" s="253"/>
      <c r="O449" s="253"/>
      <c r="P449" s="253"/>
      <c r="Q449" s="253"/>
      <c r="R449" s="253"/>
      <c r="S449" s="253"/>
      <c r="T449" s="254"/>
      <c r="AT449" s="255" t="s">
        <v>155</v>
      </c>
      <c r="AU449" s="255" t="s">
        <v>82</v>
      </c>
      <c r="AV449" s="12" t="s">
        <v>82</v>
      </c>
      <c r="AW449" s="12" t="s">
        <v>6</v>
      </c>
      <c r="AX449" s="12" t="s">
        <v>80</v>
      </c>
      <c r="AY449" s="255" t="s">
        <v>143</v>
      </c>
    </row>
    <row r="450" s="1" customFormat="1" ht="25.5" customHeight="1">
      <c r="B450" s="45"/>
      <c r="C450" s="220" t="s">
        <v>608</v>
      </c>
      <c r="D450" s="220" t="s">
        <v>146</v>
      </c>
      <c r="E450" s="221" t="s">
        <v>658</v>
      </c>
      <c r="F450" s="222" t="s">
        <v>659</v>
      </c>
      <c r="G450" s="223" t="s">
        <v>419</v>
      </c>
      <c r="H450" s="224">
        <v>1.6000000000000001</v>
      </c>
      <c r="I450" s="225"/>
      <c r="J450" s="226">
        <f>ROUND(I450*H450,2)</f>
        <v>0</v>
      </c>
      <c r="K450" s="222" t="s">
        <v>150</v>
      </c>
      <c r="L450" s="71"/>
      <c r="M450" s="227" t="s">
        <v>21</v>
      </c>
      <c r="N450" s="228" t="s">
        <v>43</v>
      </c>
      <c r="O450" s="46"/>
      <c r="P450" s="229">
        <f>O450*H450</f>
        <v>0</v>
      </c>
      <c r="Q450" s="229">
        <v>0.00020000000000000001</v>
      </c>
      <c r="R450" s="229">
        <f>Q450*H450</f>
        <v>0.00032000000000000003</v>
      </c>
      <c r="S450" s="229">
        <v>0</v>
      </c>
      <c r="T450" s="230">
        <f>S450*H450</f>
        <v>0</v>
      </c>
      <c r="AR450" s="23" t="s">
        <v>239</v>
      </c>
      <c r="AT450" s="23" t="s">
        <v>146</v>
      </c>
      <c r="AU450" s="23" t="s">
        <v>82</v>
      </c>
      <c r="AY450" s="23" t="s">
        <v>143</v>
      </c>
      <c r="BE450" s="231">
        <f>IF(N450="základní",J450,0)</f>
        <v>0</v>
      </c>
      <c r="BF450" s="231">
        <f>IF(N450="snížená",J450,0)</f>
        <v>0</v>
      </c>
      <c r="BG450" s="231">
        <f>IF(N450="zákl. přenesená",J450,0)</f>
        <v>0</v>
      </c>
      <c r="BH450" s="231">
        <f>IF(N450="sníž. přenesená",J450,0)</f>
        <v>0</v>
      </c>
      <c r="BI450" s="231">
        <f>IF(N450="nulová",J450,0)</f>
        <v>0</v>
      </c>
      <c r="BJ450" s="23" t="s">
        <v>80</v>
      </c>
      <c r="BK450" s="231">
        <f>ROUND(I450*H450,2)</f>
        <v>0</v>
      </c>
      <c r="BL450" s="23" t="s">
        <v>239</v>
      </c>
      <c r="BM450" s="23" t="s">
        <v>660</v>
      </c>
    </row>
    <row r="451" s="1" customFormat="1">
      <c r="B451" s="45"/>
      <c r="C451" s="73"/>
      <c r="D451" s="232" t="s">
        <v>153</v>
      </c>
      <c r="E451" s="73"/>
      <c r="F451" s="233" t="s">
        <v>260</v>
      </c>
      <c r="G451" s="73"/>
      <c r="H451" s="73"/>
      <c r="I451" s="190"/>
      <c r="J451" s="73"/>
      <c r="K451" s="73"/>
      <c r="L451" s="71"/>
      <c r="M451" s="234"/>
      <c r="N451" s="46"/>
      <c r="O451" s="46"/>
      <c r="P451" s="46"/>
      <c r="Q451" s="46"/>
      <c r="R451" s="46"/>
      <c r="S451" s="46"/>
      <c r="T451" s="94"/>
      <c r="AT451" s="23" t="s">
        <v>153</v>
      </c>
      <c r="AU451" s="23" t="s">
        <v>82</v>
      </c>
    </row>
    <row r="452" s="11" customFormat="1">
      <c r="B452" s="235"/>
      <c r="C452" s="236"/>
      <c r="D452" s="232" t="s">
        <v>155</v>
      </c>
      <c r="E452" s="237" t="s">
        <v>21</v>
      </c>
      <c r="F452" s="238" t="s">
        <v>261</v>
      </c>
      <c r="G452" s="236"/>
      <c r="H452" s="237" t="s">
        <v>21</v>
      </c>
      <c r="I452" s="239"/>
      <c r="J452" s="236"/>
      <c r="K452" s="236"/>
      <c r="L452" s="240"/>
      <c r="M452" s="241"/>
      <c r="N452" s="242"/>
      <c r="O452" s="242"/>
      <c r="P452" s="242"/>
      <c r="Q452" s="242"/>
      <c r="R452" s="242"/>
      <c r="S452" s="242"/>
      <c r="T452" s="243"/>
      <c r="AT452" s="244" t="s">
        <v>155</v>
      </c>
      <c r="AU452" s="244" t="s">
        <v>82</v>
      </c>
      <c r="AV452" s="11" t="s">
        <v>80</v>
      </c>
      <c r="AW452" s="11" t="s">
        <v>35</v>
      </c>
      <c r="AX452" s="11" t="s">
        <v>72</v>
      </c>
      <c r="AY452" s="244" t="s">
        <v>143</v>
      </c>
    </row>
    <row r="453" s="12" customFormat="1">
      <c r="B453" s="245"/>
      <c r="C453" s="246"/>
      <c r="D453" s="232" t="s">
        <v>155</v>
      </c>
      <c r="E453" s="247" t="s">
        <v>21</v>
      </c>
      <c r="F453" s="248" t="s">
        <v>359</v>
      </c>
      <c r="G453" s="246"/>
      <c r="H453" s="249">
        <v>1.6000000000000001</v>
      </c>
      <c r="I453" s="250"/>
      <c r="J453" s="246"/>
      <c r="K453" s="246"/>
      <c r="L453" s="251"/>
      <c r="M453" s="252"/>
      <c r="N453" s="253"/>
      <c r="O453" s="253"/>
      <c r="P453" s="253"/>
      <c r="Q453" s="253"/>
      <c r="R453" s="253"/>
      <c r="S453" s="253"/>
      <c r="T453" s="254"/>
      <c r="AT453" s="255" t="s">
        <v>155</v>
      </c>
      <c r="AU453" s="255" t="s">
        <v>82</v>
      </c>
      <c r="AV453" s="12" t="s">
        <v>82</v>
      </c>
      <c r="AW453" s="12" t="s">
        <v>35</v>
      </c>
      <c r="AX453" s="12" t="s">
        <v>80</v>
      </c>
      <c r="AY453" s="255" t="s">
        <v>143</v>
      </c>
    </row>
    <row r="454" s="1" customFormat="1" ht="16.5" customHeight="1">
      <c r="B454" s="45"/>
      <c r="C454" s="267" t="s">
        <v>613</v>
      </c>
      <c r="D454" s="267" t="s">
        <v>235</v>
      </c>
      <c r="E454" s="268" t="s">
        <v>662</v>
      </c>
      <c r="F454" s="269" t="s">
        <v>663</v>
      </c>
      <c r="G454" s="270" t="s">
        <v>419</v>
      </c>
      <c r="H454" s="271">
        <v>1.76</v>
      </c>
      <c r="I454" s="272"/>
      <c r="J454" s="273">
        <f>ROUND(I454*H454,2)</f>
        <v>0</v>
      </c>
      <c r="K454" s="269" t="s">
        <v>150</v>
      </c>
      <c r="L454" s="274"/>
      <c r="M454" s="275" t="s">
        <v>21</v>
      </c>
      <c r="N454" s="276" t="s">
        <v>43</v>
      </c>
      <c r="O454" s="46"/>
      <c r="P454" s="229">
        <f>O454*H454</f>
        <v>0</v>
      </c>
      <c r="Q454" s="229">
        <v>6.0000000000000002E-05</v>
      </c>
      <c r="R454" s="229">
        <f>Q454*H454</f>
        <v>0.00010560000000000001</v>
      </c>
      <c r="S454" s="229">
        <v>0</v>
      </c>
      <c r="T454" s="230">
        <f>S454*H454</f>
        <v>0</v>
      </c>
      <c r="AR454" s="23" t="s">
        <v>338</v>
      </c>
      <c r="AT454" s="23" t="s">
        <v>235</v>
      </c>
      <c r="AU454" s="23" t="s">
        <v>82</v>
      </c>
      <c r="AY454" s="23" t="s">
        <v>143</v>
      </c>
      <c r="BE454" s="231">
        <f>IF(N454="základní",J454,0)</f>
        <v>0</v>
      </c>
      <c r="BF454" s="231">
        <f>IF(N454="snížená",J454,0)</f>
        <v>0</v>
      </c>
      <c r="BG454" s="231">
        <f>IF(N454="zákl. přenesená",J454,0)</f>
        <v>0</v>
      </c>
      <c r="BH454" s="231">
        <f>IF(N454="sníž. přenesená",J454,0)</f>
        <v>0</v>
      </c>
      <c r="BI454" s="231">
        <f>IF(N454="nulová",J454,0)</f>
        <v>0</v>
      </c>
      <c r="BJ454" s="23" t="s">
        <v>80</v>
      </c>
      <c r="BK454" s="231">
        <f>ROUND(I454*H454,2)</f>
        <v>0</v>
      </c>
      <c r="BL454" s="23" t="s">
        <v>239</v>
      </c>
      <c r="BM454" s="23" t="s">
        <v>664</v>
      </c>
    </row>
    <row r="455" s="11" customFormat="1">
      <c r="B455" s="235"/>
      <c r="C455" s="236"/>
      <c r="D455" s="232" t="s">
        <v>155</v>
      </c>
      <c r="E455" s="237" t="s">
        <v>21</v>
      </c>
      <c r="F455" s="238" t="s">
        <v>261</v>
      </c>
      <c r="G455" s="236"/>
      <c r="H455" s="237" t="s">
        <v>21</v>
      </c>
      <c r="I455" s="239"/>
      <c r="J455" s="236"/>
      <c r="K455" s="236"/>
      <c r="L455" s="240"/>
      <c r="M455" s="241"/>
      <c r="N455" s="242"/>
      <c r="O455" s="242"/>
      <c r="P455" s="242"/>
      <c r="Q455" s="242"/>
      <c r="R455" s="242"/>
      <c r="S455" s="242"/>
      <c r="T455" s="243"/>
      <c r="AT455" s="244" t="s">
        <v>155</v>
      </c>
      <c r="AU455" s="244" t="s">
        <v>82</v>
      </c>
      <c r="AV455" s="11" t="s">
        <v>80</v>
      </c>
      <c r="AW455" s="11" t="s">
        <v>35</v>
      </c>
      <c r="AX455" s="11" t="s">
        <v>72</v>
      </c>
      <c r="AY455" s="244" t="s">
        <v>143</v>
      </c>
    </row>
    <row r="456" s="12" customFormat="1">
      <c r="B456" s="245"/>
      <c r="C456" s="246"/>
      <c r="D456" s="232" t="s">
        <v>155</v>
      </c>
      <c r="E456" s="247" t="s">
        <v>21</v>
      </c>
      <c r="F456" s="248" t="s">
        <v>359</v>
      </c>
      <c r="G456" s="246"/>
      <c r="H456" s="249">
        <v>1.6000000000000001</v>
      </c>
      <c r="I456" s="250"/>
      <c r="J456" s="246"/>
      <c r="K456" s="246"/>
      <c r="L456" s="251"/>
      <c r="M456" s="252"/>
      <c r="N456" s="253"/>
      <c r="O456" s="253"/>
      <c r="P456" s="253"/>
      <c r="Q456" s="253"/>
      <c r="R456" s="253"/>
      <c r="S456" s="253"/>
      <c r="T456" s="254"/>
      <c r="AT456" s="255" t="s">
        <v>155</v>
      </c>
      <c r="AU456" s="255" t="s">
        <v>82</v>
      </c>
      <c r="AV456" s="12" t="s">
        <v>82</v>
      </c>
      <c r="AW456" s="12" t="s">
        <v>35</v>
      </c>
      <c r="AX456" s="12" t="s">
        <v>80</v>
      </c>
      <c r="AY456" s="255" t="s">
        <v>143</v>
      </c>
    </row>
    <row r="457" s="12" customFormat="1">
      <c r="B457" s="245"/>
      <c r="C457" s="246"/>
      <c r="D457" s="232" t="s">
        <v>155</v>
      </c>
      <c r="E457" s="246"/>
      <c r="F457" s="248" t="s">
        <v>1180</v>
      </c>
      <c r="G457" s="246"/>
      <c r="H457" s="249">
        <v>1.76</v>
      </c>
      <c r="I457" s="250"/>
      <c r="J457" s="246"/>
      <c r="K457" s="246"/>
      <c r="L457" s="251"/>
      <c r="M457" s="252"/>
      <c r="N457" s="253"/>
      <c r="O457" s="253"/>
      <c r="P457" s="253"/>
      <c r="Q457" s="253"/>
      <c r="R457" s="253"/>
      <c r="S457" s="253"/>
      <c r="T457" s="254"/>
      <c r="AT457" s="255" t="s">
        <v>155</v>
      </c>
      <c r="AU457" s="255" t="s">
        <v>82</v>
      </c>
      <c r="AV457" s="12" t="s">
        <v>82</v>
      </c>
      <c r="AW457" s="12" t="s">
        <v>6</v>
      </c>
      <c r="AX457" s="12" t="s">
        <v>80</v>
      </c>
      <c r="AY457" s="255" t="s">
        <v>143</v>
      </c>
    </row>
    <row r="458" s="1" customFormat="1" ht="25.5" customHeight="1">
      <c r="B458" s="45"/>
      <c r="C458" s="220" t="s">
        <v>618</v>
      </c>
      <c r="D458" s="220" t="s">
        <v>146</v>
      </c>
      <c r="E458" s="221" t="s">
        <v>666</v>
      </c>
      <c r="F458" s="222" t="s">
        <v>667</v>
      </c>
      <c r="G458" s="223" t="s">
        <v>162</v>
      </c>
      <c r="H458" s="224">
        <v>20.399999999999999</v>
      </c>
      <c r="I458" s="225"/>
      <c r="J458" s="226">
        <f>ROUND(I458*H458,2)</f>
        <v>0</v>
      </c>
      <c r="K458" s="222" t="s">
        <v>150</v>
      </c>
      <c r="L458" s="71"/>
      <c r="M458" s="227" t="s">
        <v>21</v>
      </c>
      <c r="N458" s="228" t="s">
        <v>43</v>
      </c>
      <c r="O458" s="46"/>
      <c r="P458" s="229">
        <f>O458*H458</f>
        <v>0</v>
      </c>
      <c r="Q458" s="229">
        <v>0.0071500000000000001</v>
      </c>
      <c r="R458" s="229">
        <f>Q458*H458</f>
        <v>0.14585999999999999</v>
      </c>
      <c r="S458" s="229">
        <v>0</v>
      </c>
      <c r="T458" s="230">
        <f>S458*H458</f>
        <v>0</v>
      </c>
      <c r="AR458" s="23" t="s">
        <v>239</v>
      </c>
      <c r="AT458" s="23" t="s">
        <v>146</v>
      </c>
      <c r="AU458" s="23" t="s">
        <v>82</v>
      </c>
      <c r="AY458" s="23" t="s">
        <v>143</v>
      </c>
      <c r="BE458" s="231">
        <f>IF(N458="základní",J458,0)</f>
        <v>0</v>
      </c>
      <c r="BF458" s="231">
        <f>IF(N458="snížená",J458,0)</f>
        <v>0</v>
      </c>
      <c r="BG458" s="231">
        <f>IF(N458="zákl. přenesená",J458,0)</f>
        <v>0</v>
      </c>
      <c r="BH458" s="231">
        <f>IF(N458="sníž. přenesená",J458,0)</f>
        <v>0</v>
      </c>
      <c r="BI458" s="231">
        <f>IF(N458="nulová",J458,0)</f>
        <v>0</v>
      </c>
      <c r="BJ458" s="23" t="s">
        <v>80</v>
      </c>
      <c r="BK458" s="231">
        <f>ROUND(I458*H458,2)</f>
        <v>0</v>
      </c>
      <c r="BL458" s="23" t="s">
        <v>239</v>
      </c>
      <c r="BM458" s="23" t="s">
        <v>668</v>
      </c>
    </row>
    <row r="459" s="1" customFormat="1">
      <c r="B459" s="45"/>
      <c r="C459" s="73"/>
      <c r="D459" s="232" t="s">
        <v>153</v>
      </c>
      <c r="E459" s="73"/>
      <c r="F459" s="233" t="s">
        <v>669</v>
      </c>
      <c r="G459" s="73"/>
      <c r="H459" s="73"/>
      <c r="I459" s="190"/>
      <c r="J459" s="73"/>
      <c r="K459" s="73"/>
      <c r="L459" s="71"/>
      <c r="M459" s="234"/>
      <c r="N459" s="46"/>
      <c r="O459" s="46"/>
      <c r="P459" s="46"/>
      <c r="Q459" s="46"/>
      <c r="R459" s="46"/>
      <c r="S459" s="46"/>
      <c r="T459" s="94"/>
      <c r="AT459" s="23" t="s">
        <v>153</v>
      </c>
      <c r="AU459" s="23" t="s">
        <v>82</v>
      </c>
    </row>
    <row r="460" s="11" customFormat="1">
      <c r="B460" s="235"/>
      <c r="C460" s="236"/>
      <c r="D460" s="232" t="s">
        <v>155</v>
      </c>
      <c r="E460" s="237" t="s">
        <v>21</v>
      </c>
      <c r="F460" s="238" t="s">
        <v>261</v>
      </c>
      <c r="G460" s="236"/>
      <c r="H460" s="237" t="s">
        <v>21</v>
      </c>
      <c r="I460" s="239"/>
      <c r="J460" s="236"/>
      <c r="K460" s="236"/>
      <c r="L460" s="240"/>
      <c r="M460" s="241"/>
      <c r="N460" s="242"/>
      <c r="O460" s="242"/>
      <c r="P460" s="242"/>
      <c r="Q460" s="242"/>
      <c r="R460" s="242"/>
      <c r="S460" s="242"/>
      <c r="T460" s="243"/>
      <c r="AT460" s="244" t="s">
        <v>155</v>
      </c>
      <c r="AU460" s="244" t="s">
        <v>82</v>
      </c>
      <c r="AV460" s="11" t="s">
        <v>80</v>
      </c>
      <c r="AW460" s="11" t="s">
        <v>35</v>
      </c>
      <c r="AX460" s="11" t="s">
        <v>72</v>
      </c>
      <c r="AY460" s="244" t="s">
        <v>143</v>
      </c>
    </row>
    <row r="461" s="12" customFormat="1">
      <c r="B461" s="245"/>
      <c r="C461" s="246"/>
      <c r="D461" s="232" t="s">
        <v>155</v>
      </c>
      <c r="E461" s="247" t="s">
        <v>21</v>
      </c>
      <c r="F461" s="248" t="s">
        <v>1175</v>
      </c>
      <c r="G461" s="246"/>
      <c r="H461" s="249">
        <v>20.399999999999999</v>
      </c>
      <c r="I461" s="250"/>
      <c r="J461" s="246"/>
      <c r="K461" s="246"/>
      <c r="L461" s="251"/>
      <c r="M461" s="252"/>
      <c r="N461" s="253"/>
      <c r="O461" s="253"/>
      <c r="P461" s="253"/>
      <c r="Q461" s="253"/>
      <c r="R461" s="253"/>
      <c r="S461" s="253"/>
      <c r="T461" s="254"/>
      <c r="AT461" s="255" t="s">
        <v>155</v>
      </c>
      <c r="AU461" s="255" t="s">
        <v>82</v>
      </c>
      <c r="AV461" s="12" t="s">
        <v>82</v>
      </c>
      <c r="AW461" s="12" t="s">
        <v>35</v>
      </c>
      <c r="AX461" s="12" t="s">
        <v>80</v>
      </c>
      <c r="AY461" s="255" t="s">
        <v>143</v>
      </c>
    </row>
    <row r="462" s="1" customFormat="1" ht="25.5" customHeight="1">
      <c r="B462" s="45"/>
      <c r="C462" s="220" t="s">
        <v>623</v>
      </c>
      <c r="D462" s="220" t="s">
        <v>146</v>
      </c>
      <c r="E462" s="221" t="s">
        <v>671</v>
      </c>
      <c r="F462" s="222" t="s">
        <v>672</v>
      </c>
      <c r="G462" s="223" t="s">
        <v>162</v>
      </c>
      <c r="H462" s="224">
        <v>122.40000000000001</v>
      </c>
      <c r="I462" s="225"/>
      <c r="J462" s="226">
        <f>ROUND(I462*H462,2)</f>
        <v>0</v>
      </c>
      <c r="K462" s="222" t="s">
        <v>150</v>
      </c>
      <c r="L462" s="71"/>
      <c r="M462" s="227" t="s">
        <v>21</v>
      </c>
      <c r="N462" s="228" t="s">
        <v>43</v>
      </c>
      <c r="O462" s="46"/>
      <c r="P462" s="229">
        <f>O462*H462</f>
        <v>0</v>
      </c>
      <c r="Q462" s="229">
        <v>0.0017899999999999999</v>
      </c>
      <c r="R462" s="229">
        <f>Q462*H462</f>
        <v>0.21909600000000001</v>
      </c>
      <c r="S462" s="229">
        <v>0</v>
      </c>
      <c r="T462" s="230">
        <f>S462*H462</f>
        <v>0</v>
      </c>
      <c r="AR462" s="23" t="s">
        <v>239</v>
      </c>
      <c r="AT462" s="23" t="s">
        <v>146</v>
      </c>
      <c r="AU462" s="23" t="s">
        <v>82</v>
      </c>
      <c r="AY462" s="23" t="s">
        <v>143</v>
      </c>
      <c r="BE462" s="231">
        <f>IF(N462="základní",J462,0)</f>
        <v>0</v>
      </c>
      <c r="BF462" s="231">
        <f>IF(N462="snížená",J462,0)</f>
        <v>0</v>
      </c>
      <c r="BG462" s="231">
        <f>IF(N462="zákl. přenesená",J462,0)</f>
        <v>0</v>
      </c>
      <c r="BH462" s="231">
        <f>IF(N462="sníž. přenesená",J462,0)</f>
        <v>0</v>
      </c>
      <c r="BI462" s="231">
        <f>IF(N462="nulová",J462,0)</f>
        <v>0</v>
      </c>
      <c r="BJ462" s="23" t="s">
        <v>80</v>
      </c>
      <c r="BK462" s="231">
        <f>ROUND(I462*H462,2)</f>
        <v>0</v>
      </c>
      <c r="BL462" s="23" t="s">
        <v>239</v>
      </c>
      <c r="BM462" s="23" t="s">
        <v>673</v>
      </c>
    </row>
    <row r="463" s="1" customFormat="1">
      <c r="B463" s="45"/>
      <c r="C463" s="73"/>
      <c r="D463" s="232" t="s">
        <v>153</v>
      </c>
      <c r="E463" s="73"/>
      <c r="F463" s="233" t="s">
        <v>669</v>
      </c>
      <c r="G463" s="73"/>
      <c r="H463" s="73"/>
      <c r="I463" s="190"/>
      <c r="J463" s="73"/>
      <c r="K463" s="73"/>
      <c r="L463" s="71"/>
      <c r="M463" s="234"/>
      <c r="N463" s="46"/>
      <c r="O463" s="46"/>
      <c r="P463" s="46"/>
      <c r="Q463" s="46"/>
      <c r="R463" s="46"/>
      <c r="S463" s="46"/>
      <c r="T463" s="94"/>
      <c r="AT463" s="23" t="s">
        <v>153</v>
      </c>
      <c r="AU463" s="23" t="s">
        <v>82</v>
      </c>
    </row>
    <row r="464" s="11" customFormat="1">
      <c r="B464" s="235"/>
      <c r="C464" s="236"/>
      <c r="D464" s="232" t="s">
        <v>155</v>
      </c>
      <c r="E464" s="237" t="s">
        <v>21</v>
      </c>
      <c r="F464" s="238" t="s">
        <v>261</v>
      </c>
      <c r="G464" s="236"/>
      <c r="H464" s="237" t="s">
        <v>21</v>
      </c>
      <c r="I464" s="239"/>
      <c r="J464" s="236"/>
      <c r="K464" s="236"/>
      <c r="L464" s="240"/>
      <c r="M464" s="241"/>
      <c r="N464" s="242"/>
      <c r="O464" s="242"/>
      <c r="P464" s="242"/>
      <c r="Q464" s="242"/>
      <c r="R464" s="242"/>
      <c r="S464" s="242"/>
      <c r="T464" s="243"/>
      <c r="AT464" s="244" t="s">
        <v>155</v>
      </c>
      <c r="AU464" s="244" t="s">
        <v>82</v>
      </c>
      <c r="AV464" s="11" t="s">
        <v>80</v>
      </c>
      <c r="AW464" s="11" t="s">
        <v>35</v>
      </c>
      <c r="AX464" s="11" t="s">
        <v>72</v>
      </c>
      <c r="AY464" s="244" t="s">
        <v>143</v>
      </c>
    </row>
    <row r="465" s="12" customFormat="1">
      <c r="B465" s="245"/>
      <c r="C465" s="246"/>
      <c r="D465" s="232" t="s">
        <v>155</v>
      </c>
      <c r="E465" s="247" t="s">
        <v>21</v>
      </c>
      <c r="F465" s="248" t="s">
        <v>1175</v>
      </c>
      <c r="G465" s="246"/>
      <c r="H465" s="249">
        <v>20.399999999999999</v>
      </c>
      <c r="I465" s="250"/>
      <c r="J465" s="246"/>
      <c r="K465" s="246"/>
      <c r="L465" s="251"/>
      <c r="M465" s="252"/>
      <c r="N465" s="253"/>
      <c r="O465" s="253"/>
      <c r="P465" s="253"/>
      <c r="Q465" s="253"/>
      <c r="R465" s="253"/>
      <c r="S465" s="253"/>
      <c r="T465" s="254"/>
      <c r="AT465" s="255" t="s">
        <v>155</v>
      </c>
      <c r="AU465" s="255" t="s">
        <v>82</v>
      </c>
      <c r="AV465" s="12" t="s">
        <v>82</v>
      </c>
      <c r="AW465" s="12" t="s">
        <v>35</v>
      </c>
      <c r="AX465" s="12" t="s">
        <v>80</v>
      </c>
      <c r="AY465" s="255" t="s">
        <v>143</v>
      </c>
    </row>
    <row r="466" s="12" customFormat="1">
      <c r="B466" s="245"/>
      <c r="C466" s="246"/>
      <c r="D466" s="232" t="s">
        <v>155</v>
      </c>
      <c r="E466" s="246"/>
      <c r="F466" s="248" t="s">
        <v>1181</v>
      </c>
      <c r="G466" s="246"/>
      <c r="H466" s="249">
        <v>122.40000000000001</v>
      </c>
      <c r="I466" s="250"/>
      <c r="J466" s="246"/>
      <c r="K466" s="246"/>
      <c r="L466" s="251"/>
      <c r="M466" s="252"/>
      <c r="N466" s="253"/>
      <c r="O466" s="253"/>
      <c r="P466" s="253"/>
      <c r="Q466" s="253"/>
      <c r="R466" s="253"/>
      <c r="S466" s="253"/>
      <c r="T466" s="254"/>
      <c r="AT466" s="255" t="s">
        <v>155</v>
      </c>
      <c r="AU466" s="255" t="s">
        <v>82</v>
      </c>
      <c r="AV466" s="12" t="s">
        <v>82</v>
      </c>
      <c r="AW466" s="12" t="s">
        <v>6</v>
      </c>
      <c r="AX466" s="12" t="s">
        <v>80</v>
      </c>
      <c r="AY466" s="255" t="s">
        <v>143</v>
      </c>
    </row>
    <row r="467" s="1" customFormat="1" ht="38.25" customHeight="1">
      <c r="B467" s="45"/>
      <c r="C467" s="220" t="s">
        <v>628</v>
      </c>
      <c r="D467" s="220" t="s">
        <v>146</v>
      </c>
      <c r="E467" s="221" t="s">
        <v>676</v>
      </c>
      <c r="F467" s="222" t="s">
        <v>677</v>
      </c>
      <c r="G467" s="223" t="s">
        <v>370</v>
      </c>
      <c r="H467" s="224">
        <v>0.90700000000000003</v>
      </c>
      <c r="I467" s="225"/>
      <c r="J467" s="226">
        <f>ROUND(I467*H467,2)</f>
        <v>0</v>
      </c>
      <c r="K467" s="222" t="s">
        <v>150</v>
      </c>
      <c r="L467" s="71"/>
      <c r="M467" s="227" t="s">
        <v>21</v>
      </c>
      <c r="N467" s="228" t="s">
        <v>43</v>
      </c>
      <c r="O467" s="46"/>
      <c r="P467" s="229">
        <f>O467*H467</f>
        <v>0</v>
      </c>
      <c r="Q467" s="229">
        <v>0</v>
      </c>
      <c r="R467" s="229">
        <f>Q467*H467</f>
        <v>0</v>
      </c>
      <c r="S467" s="229">
        <v>0</v>
      </c>
      <c r="T467" s="230">
        <f>S467*H467</f>
        <v>0</v>
      </c>
      <c r="AR467" s="23" t="s">
        <v>239</v>
      </c>
      <c r="AT467" s="23" t="s">
        <v>146</v>
      </c>
      <c r="AU467" s="23" t="s">
        <v>82</v>
      </c>
      <c r="AY467" s="23" t="s">
        <v>143</v>
      </c>
      <c r="BE467" s="231">
        <f>IF(N467="základní",J467,0)</f>
        <v>0</v>
      </c>
      <c r="BF467" s="231">
        <f>IF(N467="snížená",J467,0)</f>
        <v>0</v>
      </c>
      <c r="BG467" s="231">
        <f>IF(N467="zákl. přenesená",J467,0)</f>
        <v>0</v>
      </c>
      <c r="BH467" s="231">
        <f>IF(N467="sníž. přenesená",J467,0)</f>
        <v>0</v>
      </c>
      <c r="BI467" s="231">
        <f>IF(N467="nulová",J467,0)</f>
        <v>0</v>
      </c>
      <c r="BJ467" s="23" t="s">
        <v>80</v>
      </c>
      <c r="BK467" s="231">
        <f>ROUND(I467*H467,2)</f>
        <v>0</v>
      </c>
      <c r="BL467" s="23" t="s">
        <v>239</v>
      </c>
      <c r="BM467" s="23" t="s">
        <v>678</v>
      </c>
    </row>
    <row r="468" s="1" customFormat="1">
      <c r="B468" s="45"/>
      <c r="C468" s="73"/>
      <c r="D468" s="232" t="s">
        <v>153</v>
      </c>
      <c r="E468" s="73"/>
      <c r="F468" s="233" t="s">
        <v>679</v>
      </c>
      <c r="G468" s="73"/>
      <c r="H468" s="73"/>
      <c r="I468" s="190"/>
      <c r="J468" s="73"/>
      <c r="K468" s="73"/>
      <c r="L468" s="71"/>
      <c r="M468" s="234"/>
      <c r="N468" s="46"/>
      <c r="O468" s="46"/>
      <c r="P468" s="46"/>
      <c r="Q468" s="46"/>
      <c r="R468" s="46"/>
      <c r="S468" s="46"/>
      <c r="T468" s="94"/>
      <c r="AT468" s="23" t="s">
        <v>153</v>
      </c>
      <c r="AU468" s="23" t="s">
        <v>82</v>
      </c>
    </row>
    <row r="469" s="1" customFormat="1" ht="38.25" customHeight="1">
      <c r="B469" s="45"/>
      <c r="C469" s="220" t="s">
        <v>633</v>
      </c>
      <c r="D469" s="220" t="s">
        <v>146</v>
      </c>
      <c r="E469" s="221" t="s">
        <v>681</v>
      </c>
      <c r="F469" s="222" t="s">
        <v>682</v>
      </c>
      <c r="G469" s="223" t="s">
        <v>370</v>
      </c>
      <c r="H469" s="224">
        <v>0.90700000000000003</v>
      </c>
      <c r="I469" s="225"/>
      <c r="J469" s="226">
        <f>ROUND(I469*H469,2)</f>
        <v>0</v>
      </c>
      <c r="K469" s="222" t="s">
        <v>150</v>
      </c>
      <c r="L469" s="71"/>
      <c r="M469" s="227" t="s">
        <v>21</v>
      </c>
      <c r="N469" s="228" t="s">
        <v>43</v>
      </c>
      <c r="O469" s="46"/>
      <c r="P469" s="229">
        <f>O469*H469</f>
        <v>0</v>
      </c>
      <c r="Q469" s="229">
        <v>0</v>
      </c>
      <c r="R469" s="229">
        <f>Q469*H469</f>
        <v>0</v>
      </c>
      <c r="S469" s="229">
        <v>0</v>
      </c>
      <c r="T469" s="230">
        <f>S469*H469</f>
        <v>0</v>
      </c>
      <c r="AR469" s="23" t="s">
        <v>239</v>
      </c>
      <c r="AT469" s="23" t="s">
        <v>146</v>
      </c>
      <c r="AU469" s="23" t="s">
        <v>82</v>
      </c>
      <c r="AY469" s="23" t="s">
        <v>143</v>
      </c>
      <c r="BE469" s="231">
        <f>IF(N469="základní",J469,0)</f>
        <v>0</v>
      </c>
      <c r="BF469" s="231">
        <f>IF(N469="snížená",J469,0)</f>
        <v>0</v>
      </c>
      <c r="BG469" s="231">
        <f>IF(N469="zákl. přenesená",J469,0)</f>
        <v>0</v>
      </c>
      <c r="BH469" s="231">
        <f>IF(N469="sníž. přenesená",J469,0)</f>
        <v>0</v>
      </c>
      <c r="BI469" s="231">
        <f>IF(N469="nulová",J469,0)</f>
        <v>0</v>
      </c>
      <c r="BJ469" s="23" t="s">
        <v>80</v>
      </c>
      <c r="BK469" s="231">
        <f>ROUND(I469*H469,2)</f>
        <v>0</v>
      </c>
      <c r="BL469" s="23" t="s">
        <v>239</v>
      </c>
      <c r="BM469" s="23" t="s">
        <v>683</v>
      </c>
    </row>
    <row r="470" s="1" customFormat="1">
      <c r="B470" s="45"/>
      <c r="C470" s="73"/>
      <c r="D470" s="232" t="s">
        <v>153</v>
      </c>
      <c r="E470" s="73"/>
      <c r="F470" s="233" t="s">
        <v>679</v>
      </c>
      <c r="G470" s="73"/>
      <c r="H470" s="73"/>
      <c r="I470" s="190"/>
      <c r="J470" s="73"/>
      <c r="K470" s="73"/>
      <c r="L470" s="71"/>
      <c r="M470" s="234"/>
      <c r="N470" s="46"/>
      <c r="O470" s="46"/>
      <c r="P470" s="46"/>
      <c r="Q470" s="46"/>
      <c r="R470" s="46"/>
      <c r="S470" s="46"/>
      <c r="T470" s="94"/>
      <c r="AT470" s="23" t="s">
        <v>153</v>
      </c>
      <c r="AU470" s="23" t="s">
        <v>82</v>
      </c>
    </row>
    <row r="471" s="1" customFormat="1" ht="38.25" customHeight="1">
      <c r="B471" s="45"/>
      <c r="C471" s="220" t="s">
        <v>636</v>
      </c>
      <c r="D471" s="220" t="s">
        <v>146</v>
      </c>
      <c r="E471" s="221" t="s">
        <v>685</v>
      </c>
      <c r="F471" s="222" t="s">
        <v>686</v>
      </c>
      <c r="G471" s="223" t="s">
        <v>370</v>
      </c>
      <c r="H471" s="224">
        <v>17.233000000000001</v>
      </c>
      <c r="I471" s="225"/>
      <c r="J471" s="226">
        <f>ROUND(I471*H471,2)</f>
        <v>0</v>
      </c>
      <c r="K471" s="222" t="s">
        <v>150</v>
      </c>
      <c r="L471" s="71"/>
      <c r="M471" s="227" t="s">
        <v>21</v>
      </c>
      <c r="N471" s="228" t="s">
        <v>43</v>
      </c>
      <c r="O471" s="46"/>
      <c r="P471" s="229">
        <f>O471*H471</f>
        <v>0</v>
      </c>
      <c r="Q471" s="229">
        <v>0</v>
      </c>
      <c r="R471" s="229">
        <f>Q471*H471</f>
        <v>0</v>
      </c>
      <c r="S471" s="229">
        <v>0</v>
      </c>
      <c r="T471" s="230">
        <f>S471*H471</f>
        <v>0</v>
      </c>
      <c r="AR471" s="23" t="s">
        <v>239</v>
      </c>
      <c r="AT471" s="23" t="s">
        <v>146</v>
      </c>
      <c r="AU471" s="23" t="s">
        <v>82</v>
      </c>
      <c r="AY471" s="23" t="s">
        <v>143</v>
      </c>
      <c r="BE471" s="231">
        <f>IF(N471="základní",J471,0)</f>
        <v>0</v>
      </c>
      <c r="BF471" s="231">
        <f>IF(N471="snížená",J471,0)</f>
        <v>0</v>
      </c>
      <c r="BG471" s="231">
        <f>IF(N471="zákl. přenesená",J471,0)</f>
        <v>0</v>
      </c>
      <c r="BH471" s="231">
        <f>IF(N471="sníž. přenesená",J471,0)</f>
        <v>0</v>
      </c>
      <c r="BI471" s="231">
        <f>IF(N471="nulová",J471,0)</f>
        <v>0</v>
      </c>
      <c r="BJ471" s="23" t="s">
        <v>80</v>
      </c>
      <c r="BK471" s="231">
        <f>ROUND(I471*H471,2)</f>
        <v>0</v>
      </c>
      <c r="BL471" s="23" t="s">
        <v>239</v>
      </c>
      <c r="BM471" s="23" t="s">
        <v>687</v>
      </c>
    </row>
    <row r="472" s="1" customFormat="1">
      <c r="B472" s="45"/>
      <c r="C472" s="73"/>
      <c r="D472" s="232" t="s">
        <v>153</v>
      </c>
      <c r="E472" s="73"/>
      <c r="F472" s="233" t="s">
        <v>679</v>
      </c>
      <c r="G472" s="73"/>
      <c r="H472" s="73"/>
      <c r="I472" s="190"/>
      <c r="J472" s="73"/>
      <c r="K472" s="73"/>
      <c r="L472" s="71"/>
      <c r="M472" s="234"/>
      <c r="N472" s="46"/>
      <c r="O472" s="46"/>
      <c r="P472" s="46"/>
      <c r="Q472" s="46"/>
      <c r="R472" s="46"/>
      <c r="S472" s="46"/>
      <c r="T472" s="94"/>
      <c r="AT472" s="23" t="s">
        <v>153</v>
      </c>
      <c r="AU472" s="23" t="s">
        <v>82</v>
      </c>
    </row>
    <row r="473" s="12" customFormat="1">
      <c r="B473" s="245"/>
      <c r="C473" s="246"/>
      <c r="D473" s="232" t="s">
        <v>155</v>
      </c>
      <c r="E473" s="246"/>
      <c r="F473" s="248" t="s">
        <v>1182</v>
      </c>
      <c r="G473" s="246"/>
      <c r="H473" s="249">
        <v>17.233000000000001</v>
      </c>
      <c r="I473" s="250"/>
      <c r="J473" s="246"/>
      <c r="K473" s="246"/>
      <c r="L473" s="251"/>
      <c r="M473" s="252"/>
      <c r="N473" s="253"/>
      <c r="O473" s="253"/>
      <c r="P473" s="253"/>
      <c r="Q473" s="253"/>
      <c r="R473" s="253"/>
      <c r="S473" s="253"/>
      <c r="T473" s="254"/>
      <c r="AT473" s="255" t="s">
        <v>155</v>
      </c>
      <c r="AU473" s="255" t="s">
        <v>82</v>
      </c>
      <c r="AV473" s="12" t="s">
        <v>82</v>
      </c>
      <c r="AW473" s="12" t="s">
        <v>6</v>
      </c>
      <c r="AX473" s="12" t="s">
        <v>80</v>
      </c>
      <c r="AY473" s="255" t="s">
        <v>143</v>
      </c>
    </row>
    <row r="474" s="10" customFormat="1" ht="29.88" customHeight="1">
      <c r="B474" s="204"/>
      <c r="C474" s="205"/>
      <c r="D474" s="206" t="s">
        <v>71</v>
      </c>
      <c r="E474" s="218" t="s">
        <v>1030</v>
      </c>
      <c r="F474" s="218" t="s">
        <v>1031</v>
      </c>
      <c r="G474" s="205"/>
      <c r="H474" s="205"/>
      <c r="I474" s="208"/>
      <c r="J474" s="219">
        <f>BK474</f>
        <v>0</v>
      </c>
      <c r="K474" s="205"/>
      <c r="L474" s="210"/>
      <c r="M474" s="211"/>
      <c r="N474" s="212"/>
      <c r="O474" s="212"/>
      <c r="P474" s="213">
        <f>SUM(P475:P492)</f>
        <v>0</v>
      </c>
      <c r="Q474" s="212"/>
      <c r="R474" s="213">
        <f>SUM(R475:R492)</f>
        <v>0</v>
      </c>
      <c r="S474" s="212"/>
      <c r="T474" s="214">
        <f>SUM(T475:T492)</f>
        <v>0.65724000000000005</v>
      </c>
      <c r="AR474" s="215" t="s">
        <v>82</v>
      </c>
      <c r="AT474" s="216" t="s">
        <v>71</v>
      </c>
      <c r="AU474" s="216" t="s">
        <v>80</v>
      </c>
      <c r="AY474" s="215" t="s">
        <v>143</v>
      </c>
      <c r="BK474" s="217">
        <f>SUM(BK475:BK492)</f>
        <v>0</v>
      </c>
    </row>
    <row r="475" s="1" customFormat="1" ht="25.5" customHeight="1">
      <c r="B475" s="45"/>
      <c r="C475" s="220" t="s">
        <v>640</v>
      </c>
      <c r="D475" s="220" t="s">
        <v>146</v>
      </c>
      <c r="E475" s="221" t="s">
        <v>1032</v>
      </c>
      <c r="F475" s="222" t="s">
        <v>1033</v>
      </c>
      <c r="G475" s="223" t="s">
        <v>162</v>
      </c>
      <c r="H475" s="224">
        <v>119.56999999999999</v>
      </c>
      <c r="I475" s="225"/>
      <c r="J475" s="226">
        <f>ROUND(I475*H475,2)</f>
        <v>0</v>
      </c>
      <c r="K475" s="222" t="s">
        <v>150</v>
      </c>
      <c r="L475" s="71"/>
      <c r="M475" s="227" t="s">
        <v>21</v>
      </c>
      <c r="N475" s="228" t="s">
        <v>43</v>
      </c>
      <c r="O475" s="46"/>
      <c r="P475" s="229">
        <f>O475*H475</f>
        <v>0</v>
      </c>
      <c r="Q475" s="229">
        <v>0</v>
      </c>
      <c r="R475" s="229">
        <f>Q475*H475</f>
        <v>0</v>
      </c>
      <c r="S475" s="229">
        <v>0.0030000000000000001</v>
      </c>
      <c r="T475" s="230">
        <f>S475*H475</f>
        <v>0.35870999999999997</v>
      </c>
      <c r="AR475" s="23" t="s">
        <v>239</v>
      </c>
      <c r="AT475" s="23" t="s">
        <v>146</v>
      </c>
      <c r="AU475" s="23" t="s">
        <v>82</v>
      </c>
      <c r="AY475" s="23" t="s">
        <v>143</v>
      </c>
      <c r="BE475" s="231">
        <f>IF(N475="základní",J475,0)</f>
        <v>0</v>
      </c>
      <c r="BF475" s="231">
        <f>IF(N475="snížená",J475,0)</f>
        <v>0</v>
      </c>
      <c r="BG475" s="231">
        <f>IF(N475="zákl. přenesená",J475,0)</f>
        <v>0</v>
      </c>
      <c r="BH475" s="231">
        <f>IF(N475="sníž. přenesená",J475,0)</f>
        <v>0</v>
      </c>
      <c r="BI475" s="231">
        <f>IF(N475="nulová",J475,0)</f>
        <v>0</v>
      </c>
      <c r="BJ475" s="23" t="s">
        <v>80</v>
      </c>
      <c r="BK475" s="231">
        <f>ROUND(I475*H475,2)</f>
        <v>0</v>
      </c>
      <c r="BL475" s="23" t="s">
        <v>239</v>
      </c>
      <c r="BM475" s="23" t="s">
        <v>1183</v>
      </c>
    </row>
    <row r="476" s="11" customFormat="1">
      <c r="B476" s="235"/>
      <c r="C476" s="236"/>
      <c r="D476" s="232" t="s">
        <v>155</v>
      </c>
      <c r="E476" s="237" t="s">
        <v>21</v>
      </c>
      <c r="F476" s="238" t="s">
        <v>1035</v>
      </c>
      <c r="G476" s="236"/>
      <c r="H476" s="237" t="s">
        <v>21</v>
      </c>
      <c r="I476" s="239"/>
      <c r="J476" s="236"/>
      <c r="K476" s="236"/>
      <c r="L476" s="240"/>
      <c r="M476" s="241"/>
      <c r="N476" s="242"/>
      <c r="O476" s="242"/>
      <c r="P476" s="242"/>
      <c r="Q476" s="242"/>
      <c r="R476" s="242"/>
      <c r="S476" s="242"/>
      <c r="T476" s="243"/>
      <c r="AT476" s="244" t="s">
        <v>155</v>
      </c>
      <c r="AU476" s="244" t="s">
        <v>82</v>
      </c>
      <c r="AV476" s="11" t="s">
        <v>80</v>
      </c>
      <c r="AW476" s="11" t="s">
        <v>35</v>
      </c>
      <c r="AX476" s="11" t="s">
        <v>72</v>
      </c>
      <c r="AY476" s="244" t="s">
        <v>143</v>
      </c>
    </row>
    <row r="477" s="12" customFormat="1">
      <c r="B477" s="245"/>
      <c r="C477" s="246"/>
      <c r="D477" s="232" t="s">
        <v>155</v>
      </c>
      <c r="E477" s="247" t="s">
        <v>21</v>
      </c>
      <c r="F477" s="248" t="s">
        <v>1184</v>
      </c>
      <c r="G477" s="246"/>
      <c r="H477" s="249">
        <v>92.620000000000005</v>
      </c>
      <c r="I477" s="250"/>
      <c r="J477" s="246"/>
      <c r="K477" s="246"/>
      <c r="L477" s="251"/>
      <c r="M477" s="252"/>
      <c r="N477" s="253"/>
      <c r="O477" s="253"/>
      <c r="P477" s="253"/>
      <c r="Q477" s="253"/>
      <c r="R477" s="253"/>
      <c r="S477" s="253"/>
      <c r="T477" s="254"/>
      <c r="AT477" s="255" t="s">
        <v>155</v>
      </c>
      <c r="AU477" s="255" t="s">
        <v>82</v>
      </c>
      <c r="AV477" s="12" t="s">
        <v>82</v>
      </c>
      <c r="AW477" s="12" t="s">
        <v>35</v>
      </c>
      <c r="AX477" s="12" t="s">
        <v>72</v>
      </c>
      <c r="AY477" s="255" t="s">
        <v>143</v>
      </c>
    </row>
    <row r="478" s="11" customFormat="1">
      <c r="B478" s="235"/>
      <c r="C478" s="236"/>
      <c r="D478" s="232" t="s">
        <v>155</v>
      </c>
      <c r="E478" s="237" t="s">
        <v>21</v>
      </c>
      <c r="F478" s="238" t="s">
        <v>1185</v>
      </c>
      <c r="G478" s="236"/>
      <c r="H478" s="237" t="s">
        <v>21</v>
      </c>
      <c r="I478" s="239"/>
      <c r="J478" s="236"/>
      <c r="K478" s="236"/>
      <c r="L478" s="240"/>
      <c r="M478" s="241"/>
      <c r="N478" s="242"/>
      <c r="O478" s="242"/>
      <c r="P478" s="242"/>
      <c r="Q478" s="242"/>
      <c r="R478" s="242"/>
      <c r="S478" s="242"/>
      <c r="T478" s="243"/>
      <c r="AT478" s="244" t="s">
        <v>155</v>
      </c>
      <c r="AU478" s="244" t="s">
        <v>82</v>
      </c>
      <c r="AV478" s="11" t="s">
        <v>80</v>
      </c>
      <c r="AW478" s="11" t="s">
        <v>35</v>
      </c>
      <c r="AX478" s="11" t="s">
        <v>72</v>
      </c>
      <c r="AY478" s="244" t="s">
        <v>143</v>
      </c>
    </row>
    <row r="479" s="12" customFormat="1">
      <c r="B479" s="245"/>
      <c r="C479" s="246"/>
      <c r="D479" s="232" t="s">
        <v>155</v>
      </c>
      <c r="E479" s="247" t="s">
        <v>21</v>
      </c>
      <c r="F479" s="248" t="s">
        <v>1166</v>
      </c>
      <c r="G479" s="246"/>
      <c r="H479" s="249">
        <v>26.949999999999999</v>
      </c>
      <c r="I479" s="250"/>
      <c r="J479" s="246"/>
      <c r="K479" s="246"/>
      <c r="L479" s="251"/>
      <c r="M479" s="252"/>
      <c r="N479" s="253"/>
      <c r="O479" s="253"/>
      <c r="P479" s="253"/>
      <c r="Q479" s="253"/>
      <c r="R479" s="253"/>
      <c r="S479" s="253"/>
      <c r="T479" s="254"/>
      <c r="AT479" s="255" t="s">
        <v>155</v>
      </c>
      <c r="AU479" s="255" t="s">
        <v>82</v>
      </c>
      <c r="AV479" s="12" t="s">
        <v>82</v>
      </c>
      <c r="AW479" s="12" t="s">
        <v>35</v>
      </c>
      <c r="AX479" s="12" t="s">
        <v>72</v>
      </c>
      <c r="AY479" s="255" t="s">
        <v>143</v>
      </c>
    </row>
    <row r="480" s="13" customFormat="1">
      <c r="B480" s="256"/>
      <c r="C480" s="257"/>
      <c r="D480" s="232" t="s">
        <v>155</v>
      </c>
      <c r="E480" s="258" t="s">
        <v>21</v>
      </c>
      <c r="F480" s="259" t="s">
        <v>167</v>
      </c>
      <c r="G480" s="257"/>
      <c r="H480" s="260">
        <v>119.56999999999999</v>
      </c>
      <c r="I480" s="261"/>
      <c r="J480" s="257"/>
      <c r="K480" s="257"/>
      <c r="L480" s="262"/>
      <c r="M480" s="263"/>
      <c r="N480" s="264"/>
      <c r="O480" s="264"/>
      <c r="P480" s="264"/>
      <c r="Q480" s="264"/>
      <c r="R480" s="264"/>
      <c r="S480" s="264"/>
      <c r="T480" s="265"/>
      <c r="AT480" s="266" t="s">
        <v>155</v>
      </c>
      <c r="AU480" s="266" t="s">
        <v>82</v>
      </c>
      <c r="AV480" s="13" t="s">
        <v>151</v>
      </c>
      <c r="AW480" s="13" t="s">
        <v>35</v>
      </c>
      <c r="AX480" s="13" t="s">
        <v>80</v>
      </c>
      <c r="AY480" s="266" t="s">
        <v>143</v>
      </c>
    </row>
    <row r="481" s="1" customFormat="1" ht="25.5" customHeight="1">
      <c r="B481" s="45"/>
      <c r="C481" s="220" t="s">
        <v>642</v>
      </c>
      <c r="D481" s="220" t="s">
        <v>146</v>
      </c>
      <c r="E481" s="221" t="s">
        <v>1186</v>
      </c>
      <c r="F481" s="222" t="s">
        <v>1187</v>
      </c>
      <c r="G481" s="223" t="s">
        <v>162</v>
      </c>
      <c r="H481" s="224">
        <v>99.510000000000005</v>
      </c>
      <c r="I481" s="225"/>
      <c r="J481" s="226">
        <f>ROUND(I481*H481,2)</f>
        <v>0</v>
      </c>
      <c r="K481" s="222" t="s">
        <v>150</v>
      </c>
      <c r="L481" s="71"/>
      <c r="M481" s="227" t="s">
        <v>21</v>
      </c>
      <c r="N481" s="228" t="s">
        <v>43</v>
      </c>
      <c r="O481" s="46"/>
      <c r="P481" s="229">
        <f>O481*H481</f>
        <v>0</v>
      </c>
      <c r="Q481" s="229">
        <v>0</v>
      </c>
      <c r="R481" s="229">
        <f>Q481*H481</f>
        <v>0</v>
      </c>
      <c r="S481" s="229">
        <v>0.0030000000000000001</v>
      </c>
      <c r="T481" s="230">
        <f>S481*H481</f>
        <v>0.29853000000000002</v>
      </c>
      <c r="AR481" s="23" t="s">
        <v>239</v>
      </c>
      <c r="AT481" s="23" t="s">
        <v>146</v>
      </c>
      <c r="AU481" s="23" t="s">
        <v>82</v>
      </c>
      <c r="AY481" s="23" t="s">
        <v>143</v>
      </c>
      <c r="BE481" s="231">
        <f>IF(N481="základní",J481,0)</f>
        <v>0</v>
      </c>
      <c r="BF481" s="231">
        <f>IF(N481="snížená",J481,0)</f>
        <v>0</v>
      </c>
      <c r="BG481" s="231">
        <f>IF(N481="zákl. přenesená",J481,0)</f>
        <v>0</v>
      </c>
      <c r="BH481" s="231">
        <f>IF(N481="sníž. přenesená",J481,0)</f>
        <v>0</v>
      </c>
      <c r="BI481" s="231">
        <f>IF(N481="nulová",J481,0)</f>
        <v>0</v>
      </c>
      <c r="BJ481" s="23" t="s">
        <v>80</v>
      </c>
      <c r="BK481" s="231">
        <f>ROUND(I481*H481,2)</f>
        <v>0</v>
      </c>
      <c r="BL481" s="23" t="s">
        <v>239</v>
      </c>
      <c r="BM481" s="23" t="s">
        <v>1188</v>
      </c>
    </row>
    <row r="482" s="11" customFormat="1">
      <c r="B482" s="235"/>
      <c r="C482" s="236"/>
      <c r="D482" s="232" t="s">
        <v>155</v>
      </c>
      <c r="E482" s="237" t="s">
        <v>21</v>
      </c>
      <c r="F482" s="238" t="s">
        <v>1035</v>
      </c>
      <c r="G482" s="236"/>
      <c r="H482" s="237" t="s">
        <v>21</v>
      </c>
      <c r="I482" s="239"/>
      <c r="J482" s="236"/>
      <c r="K482" s="236"/>
      <c r="L482" s="240"/>
      <c r="M482" s="241"/>
      <c r="N482" s="242"/>
      <c r="O482" s="242"/>
      <c r="P482" s="242"/>
      <c r="Q482" s="242"/>
      <c r="R482" s="242"/>
      <c r="S482" s="242"/>
      <c r="T482" s="243"/>
      <c r="AT482" s="244" t="s">
        <v>155</v>
      </c>
      <c r="AU482" s="244" t="s">
        <v>82</v>
      </c>
      <c r="AV482" s="11" t="s">
        <v>80</v>
      </c>
      <c r="AW482" s="11" t="s">
        <v>35</v>
      </c>
      <c r="AX482" s="11" t="s">
        <v>72</v>
      </c>
      <c r="AY482" s="244" t="s">
        <v>143</v>
      </c>
    </row>
    <row r="483" s="12" customFormat="1">
      <c r="B483" s="245"/>
      <c r="C483" s="246"/>
      <c r="D483" s="232" t="s">
        <v>155</v>
      </c>
      <c r="E483" s="247" t="s">
        <v>21</v>
      </c>
      <c r="F483" s="248" t="s">
        <v>1184</v>
      </c>
      <c r="G483" s="246"/>
      <c r="H483" s="249">
        <v>92.620000000000005</v>
      </c>
      <c r="I483" s="250"/>
      <c r="J483" s="246"/>
      <c r="K483" s="246"/>
      <c r="L483" s="251"/>
      <c r="M483" s="252"/>
      <c r="N483" s="253"/>
      <c r="O483" s="253"/>
      <c r="P483" s="253"/>
      <c r="Q483" s="253"/>
      <c r="R483" s="253"/>
      <c r="S483" s="253"/>
      <c r="T483" s="254"/>
      <c r="AT483" s="255" t="s">
        <v>155</v>
      </c>
      <c r="AU483" s="255" t="s">
        <v>82</v>
      </c>
      <c r="AV483" s="12" t="s">
        <v>82</v>
      </c>
      <c r="AW483" s="12" t="s">
        <v>35</v>
      </c>
      <c r="AX483" s="12" t="s">
        <v>72</v>
      </c>
      <c r="AY483" s="255" t="s">
        <v>143</v>
      </c>
    </row>
    <row r="484" s="11" customFormat="1">
      <c r="B484" s="235"/>
      <c r="C484" s="236"/>
      <c r="D484" s="232" t="s">
        <v>155</v>
      </c>
      <c r="E484" s="237" t="s">
        <v>21</v>
      </c>
      <c r="F484" s="238" t="s">
        <v>1189</v>
      </c>
      <c r="G484" s="236"/>
      <c r="H484" s="237" t="s">
        <v>21</v>
      </c>
      <c r="I484" s="239"/>
      <c r="J484" s="236"/>
      <c r="K484" s="236"/>
      <c r="L484" s="240"/>
      <c r="M484" s="241"/>
      <c r="N484" s="242"/>
      <c r="O484" s="242"/>
      <c r="P484" s="242"/>
      <c r="Q484" s="242"/>
      <c r="R484" s="242"/>
      <c r="S484" s="242"/>
      <c r="T484" s="243"/>
      <c r="AT484" s="244" t="s">
        <v>155</v>
      </c>
      <c r="AU484" s="244" t="s">
        <v>82</v>
      </c>
      <c r="AV484" s="11" t="s">
        <v>80</v>
      </c>
      <c r="AW484" s="11" t="s">
        <v>35</v>
      </c>
      <c r="AX484" s="11" t="s">
        <v>72</v>
      </c>
      <c r="AY484" s="244" t="s">
        <v>143</v>
      </c>
    </row>
    <row r="485" s="12" customFormat="1">
      <c r="B485" s="245"/>
      <c r="C485" s="246"/>
      <c r="D485" s="232" t="s">
        <v>155</v>
      </c>
      <c r="E485" s="247" t="s">
        <v>21</v>
      </c>
      <c r="F485" s="248" t="s">
        <v>1149</v>
      </c>
      <c r="G485" s="246"/>
      <c r="H485" s="249">
        <v>6.8899999999999997</v>
      </c>
      <c r="I485" s="250"/>
      <c r="J485" s="246"/>
      <c r="K485" s="246"/>
      <c r="L485" s="251"/>
      <c r="M485" s="252"/>
      <c r="N485" s="253"/>
      <c r="O485" s="253"/>
      <c r="P485" s="253"/>
      <c r="Q485" s="253"/>
      <c r="R485" s="253"/>
      <c r="S485" s="253"/>
      <c r="T485" s="254"/>
      <c r="AT485" s="255" t="s">
        <v>155</v>
      </c>
      <c r="AU485" s="255" t="s">
        <v>82</v>
      </c>
      <c r="AV485" s="12" t="s">
        <v>82</v>
      </c>
      <c r="AW485" s="12" t="s">
        <v>35</v>
      </c>
      <c r="AX485" s="12" t="s">
        <v>72</v>
      </c>
      <c r="AY485" s="255" t="s">
        <v>143</v>
      </c>
    </row>
    <row r="486" s="13" customFormat="1">
      <c r="B486" s="256"/>
      <c r="C486" s="257"/>
      <c r="D486" s="232" t="s">
        <v>155</v>
      </c>
      <c r="E486" s="258" t="s">
        <v>21</v>
      </c>
      <c r="F486" s="259" t="s">
        <v>167</v>
      </c>
      <c r="G486" s="257"/>
      <c r="H486" s="260">
        <v>99.510000000000005</v>
      </c>
      <c r="I486" s="261"/>
      <c r="J486" s="257"/>
      <c r="K486" s="257"/>
      <c r="L486" s="262"/>
      <c r="M486" s="263"/>
      <c r="N486" s="264"/>
      <c r="O486" s="264"/>
      <c r="P486" s="264"/>
      <c r="Q486" s="264"/>
      <c r="R486" s="264"/>
      <c r="S486" s="264"/>
      <c r="T486" s="265"/>
      <c r="AT486" s="266" t="s">
        <v>155</v>
      </c>
      <c r="AU486" s="266" t="s">
        <v>82</v>
      </c>
      <c r="AV486" s="13" t="s">
        <v>151</v>
      </c>
      <c r="AW486" s="13" t="s">
        <v>35</v>
      </c>
      <c r="AX486" s="13" t="s">
        <v>80</v>
      </c>
      <c r="AY486" s="266" t="s">
        <v>143</v>
      </c>
    </row>
    <row r="487" s="1" customFormat="1" ht="16.5" customHeight="1">
      <c r="B487" s="45"/>
      <c r="C487" s="220" t="s">
        <v>647</v>
      </c>
      <c r="D487" s="220" t="s">
        <v>146</v>
      </c>
      <c r="E487" s="221" t="s">
        <v>1037</v>
      </c>
      <c r="F487" s="222" t="s">
        <v>1038</v>
      </c>
      <c r="G487" s="223" t="s">
        <v>162</v>
      </c>
      <c r="H487" s="224">
        <v>119.56999999999999</v>
      </c>
      <c r="I487" s="225"/>
      <c r="J487" s="226">
        <f>ROUND(I487*H487,2)</f>
        <v>0</v>
      </c>
      <c r="K487" s="222" t="s">
        <v>150</v>
      </c>
      <c r="L487" s="71"/>
      <c r="M487" s="227" t="s">
        <v>21</v>
      </c>
      <c r="N487" s="228" t="s">
        <v>43</v>
      </c>
      <c r="O487" s="46"/>
      <c r="P487" s="229">
        <f>O487*H487</f>
        <v>0</v>
      </c>
      <c r="Q487" s="229">
        <v>0</v>
      </c>
      <c r="R487" s="229">
        <f>Q487*H487</f>
        <v>0</v>
      </c>
      <c r="S487" s="229">
        <v>0</v>
      </c>
      <c r="T487" s="230">
        <f>S487*H487</f>
        <v>0</v>
      </c>
      <c r="AR487" s="23" t="s">
        <v>239</v>
      </c>
      <c r="AT487" s="23" t="s">
        <v>146</v>
      </c>
      <c r="AU487" s="23" t="s">
        <v>82</v>
      </c>
      <c r="AY487" s="23" t="s">
        <v>143</v>
      </c>
      <c r="BE487" s="231">
        <f>IF(N487="základní",J487,0)</f>
        <v>0</v>
      </c>
      <c r="BF487" s="231">
        <f>IF(N487="snížená",J487,0)</f>
        <v>0</v>
      </c>
      <c r="BG487" s="231">
        <f>IF(N487="zákl. přenesená",J487,0)</f>
        <v>0</v>
      </c>
      <c r="BH487" s="231">
        <f>IF(N487="sníž. přenesená",J487,0)</f>
        <v>0</v>
      </c>
      <c r="BI487" s="231">
        <f>IF(N487="nulová",J487,0)</f>
        <v>0</v>
      </c>
      <c r="BJ487" s="23" t="s">
        <v>80</v>
      </c>
      <c r="BK487" s="231">
        <f>ROUND(I487*H487,2)</f>
        <v>0</v>
      </c>
      <c r="BL487" s="23" t="s">
        <v>239</v>
      </c>
      <c r="BM487" s="23" t="s">
        <v>1190</v>
      </c>
    </row>
    <row r="488" s="11" customFormat="1">
      <c r="B488" s="235"/>
      <c r="C488" s="236"/>
      <c r="D488" s="232" t="s">
        <v>155</v>
      </c>
      <c r="E488" s="237" t="s">
        <v>21</v>
      </c>
      <c r="F488" s="238" t="s">
        <v>1035</v>
      </c>
      <c r="G488" s="236"/>
      <c r="H488" s="237" t="s">
        <v>21</v>
      </c>
      <c r="I488" s="239"/>
      <c r="J488" s="236"/>
      <c r="K488" s="236"/>
      <c r="L488" s="240"/>
      <c r="M488" s="241"/>
      <c r="N488" s="242"/>
      <c r="O488" s="242"/>
      <c r="P488" s="242"/>
      <c r="Q488" s="242"/>
      <c r="R488" s="242"/>
      <c r="S488" s="242"/>
      <c r="T488" s="243"/>
      <c r="AT488" s="244" t="s">
        <v>155</v>
      </c>
      <c r="AU488" s="244" t="s">
        <v>82</v>
      </c>
      <c r="AV488" s="11" t="s">
        <v>80</v>
      </c>
      <c r="AW488" s="11" t="s">
        <v>35</v>
      </c>
      <c r="AX488" s="11" t="s">
        <v>72</v>
      </c>
      <c r="AY488" s="244" t="s">
        <v>143</v>
      </c>
    </row>
    <row r="489" s="12" customFormat="1">
      <c r="B489" s="245"/>
      <c r="C489" s="246"/>
      <c r="D489" s="232" t="s">
        <v>155</v>
      </c>
      <c r="E489" s="247" t="s">
        <v>21</v>
      </c>
      <c r="F489" s="248" t="s">
        <v>1184</v>
      </c>
      <c r="G489" s="246"/>
      <c r="H489" s="249">
        <v>92.620000000000005</v>
      </c>
      <c r="I489" s="250"/>
      <c r="J489" s="246"/>
      <c r="K489" s="246"/>
      <c r="L489" s="251"/>
      <c r="M489" s="252"/>
      <c r="N489" s="253"/>
      <c r="O489" s="253"/>
      <c r="P489" s="253"/>
      <c r="Q489" s="253"/>
      <c r="R489" s="253"/>
      <c r="S489" s="253"/>
      <c r="T489" s="254"/>
      <c r="AT489" s="255" t="s">
        <v>155</v>
      </c>
      <c r="AU489" s="255" t="s">
        <v>82</v>
      </c>
      <c r="AV489" s="12" t="s">
        <v>82</v>
      </c>
      <c r="AW489" s="12" t="s">
        <v>35</v>
      </c>
      <c r="AX489" s="12" t="s">
        <v>72</v>
      </c>
      <c r="AY489" s="255" t="s">
        <v>143</v>
      </c>
    </row>
    <row r="490" s="11" customFormat="1">
      <c r="B490" s="235"/>
      <c r="C490" s="236"/>
      <c r="D490" s="232" t="s">
        <v>155</v>
      </c>
      <c r="E490" s="237" t="s">
        <v>21</v>
      </c>
      <c r="F490" s="238" t="s">
        <v>1185</v>
      </c>
      <c r="G490" s="236"/>
      <c r="H490" s="237" t="s">
        <v>21</v>
      </c>
      <c r="I490" s="239"/>
      <c r="J490" s="236"/>
      <c r="K490" s="236"/>
      <c r="L490" s="240"/>
      <c r="M490" s="241"/>
      <c r="N490" s="242"/>
      <c r="O490" s="242"/>
      <c r="P490" s="242"/>
      <c r="Q490" s="242"/>
      <c r="R490" s="242"/>
      <c r="S490" s="242"/>
      <c r="T490" s="243"/>
      <c r="AT490" s="244" t="s">
        <v>155</v>
      </c>
      <c r="AU490" s="244" t="s">
        <v>82</v>
      </c>
      <c r="AV490" s="11" t="s">
        <v>80</v>
      </c>
      <c r="AW490" s="11" t="s">
        <v>35</v>
      </c>
      <c r="AX490" s="11" t="s">
        <v>72</v>
      </c>
      <c r="AY490" s="244" t="s">
        <v>143</v>
      </c>
    </row>
    <row r="491" s="12" customFormat="1">
      <c r="B491" s="245"/>
      <c r="C491" s="246"/>
      <c r="D491" s="232" t="s">
        <v>155</v>
      </c>
      <c r="E491" s="247" t="s">
        <v>21</v>
      </c>
      <c r="F491" s="248" t="s">
        <v>1166</v>
      </c>
      <c r="G491" s="246"/>
      <c r="H491" s="249">
        <v>26.949999999999999</v>
      </c>
      <c r="I491" s="250"/>
      <c r="J491" s="246"/>
      <c r="K491" s="246"/>
      <c r="L491" s="251"/>
      <c r="M491" s="252"/>
      <c r="N491" s="253"/>
      <c r="O491" s="253"/>
      <c r="P491" s="253"/>
      <c r="Q491" s="253"/>
      <c r="R491" s="253"/>
      <c r="S491" s="253"/>
      <c r="T491" s="254"/>
      <c r="AT491" s="255" t="s">
        <v>155</v>
      </c>
      <c r="AU491" s="255" t="s">
        <v>82</v>
      </c>
      <c r="AV491" s="12" t="s">
        <v>82</v>
      </c>
      <c r="AW491" s="12" t="s">
        <v>35</v>
      </c>
      <c r="AX491" s="12" t="s">
        <v>72</v>
      </c>
      <c r="AY491" s="255" t="s">
        <v>143</v>
      </c>
    </row>
    <row r="492" s="13" customFormat="1">
      <c r="B492" s="256"/>
      <c r="C492" s="257"/>
      <c r="D492" s="232" t="s">
        <v>155</v>
      </c>
      <c r="E492" s="258" t="s">
        <v>21</v>
      </c>
      <c r="F492" s="259" t="s">
        <v>167</v>
      </c>
      <c r="G492" s="257"/>
      <c r="H492" s="260">
        <v>119.56999999999999</v>
      </c>
      <c r="I492" s="261"/>
      <c r="J492" s="257"/>
      <c r="K492" s="257"/>
      <c r="L492" s="262"/>
      <c r="M492" s="263"/>
      <c r="N492" s="264"/>
      <c r="O492" s="264"/>
      <c r="P492" s="264"/>
      <c r="Q492" s="264"/>
      <c r="R492" s="264"/>
      <c r="S492" s="264"/>
      <c r="T492" s="265"/>
      <c r="AT492" s="266" t="s">
        <v>155</v>
      </c>
      <c r="AU492" s="266" t="s">
        <v>82</v>
      </c>
      <c r="AV492" s="13" t="s">
        <v>151</v>
      </c>
      <c r="AW492" s="13" t="s">
        <v>35</v>
      </c>
      <c r="AX492" s="13" t="s">
        <v>80</v>
      </c>
      <c r="AY492" s="266" t="s">
        <v>143</v>
      </c>
    </row>
    <row r="493" s="10" customFormat="1" ht="29.88" customHeight="1">
      <c r="B493" s="204"/>
      <c r="C493" s="205"/>
      <c r="D493" s="206" t="s">
        <v>71</v>
      </c>
      <c r="E493" s="218" t="s">
        <v>689</v>
      </c>
      <c r="F493" s="218" t="s">
        <v>690</v>
      </c>
      <c r="G493" s="205"/>
      <c r="H493" s="205"/>
      <c r="I493" s="208"/>
      <c r="J493" s="219">
        <f>BK493</f>
        <v>0</v>
      </c>
      <c r="K493" s="205"/>
      <c r="L493" s="210"/>
      <c r="M493" s="211"/>
      <c r="N493" s="212"/>
      <c r="O493" s="212"/>
      <c r="P493" s="213">
        <f>SUM(P494:P547)</f>
        <v>0</v>
      </c>
      <c r="Q493" s="212"/>
      <c r="R493" s="213">
        <f>SUM(R494:R547)</f>
        <v>0.68534465</v>
      </c>
      <c r="S493" s="212"/>
      <c r="T493" s="214">
        <f>SUM(T494:T547)</f>
        <v>2.5490755000000003</v>
      </c>
      <c r="AR493" s="215" t="s">
        <v>82</v>
      </c>
      <c r="AT493" s="216" t="s">
        <v>71</v>
      </c>
      <c r="AU493" s="216" t="s">
        <v>80</v>
      </c>
      <c r="AY493" s="215" t="s">
        <v>143</v>
      </c>
      <c r="BK493" s="217">
        <f>SUM(BK494:BK547)</f>
        <v>0</v>
      </c>
    </row>
    <row r="494" s="1" customFormat="1" ht="16.5" customHeight="1">
      <c r="B494" s="45"/>
      <c r="C494" s="220" t="s">
        <v>652</v>
      </c>
      <c r="D494" s="220" t="s">
        <v>146</v>
      </c>
      <c r="E494" s="221" t="s">
        <v>692</v>
      </c>
      <c r="F494" s="222" t="s">
        <v>693</v>
      </c>
      <c r="G494" s="223" t="s">
        <v>162</v>
      </c>
      <c r="H494" s="224">
        <v>31.277000000000001</v>
      </c>
      <c r="I494" s="225"/>
      <c r="J494" s="226">
        <f>ROUND(I494*H494,2)</f>
        <v>0</v>
      </c>
      <c r="K494" s="222" t="s">
        <v>150</v>
      </c>
      <c r="L494" s="71"/>
      <c r="M494" s="227" t="s">
        <v>21</v>
      </c>
      <c r="N494" s="228" t="s">
        <v>43</v>
      </c>
      <c r="O494" s="46"/>
      <c r="P494" s="229">
        <f>O494*H494</f>
        <v>0</v>
      </c>
      <c r="Q494" s="229">
        <v>0</v>
      </c>
      <c r="R494" s="229">
        <f>Q494*H494</f>
        <v>0</v>
      </c>
      <c r="S494" s="229">
        <v>0.081500000000000003</v>
      </c>
      <c r="T494" s="230">
        <f>S494*H494</f>
        <v>2.5490755000000003</v>
      </c>
      <c r="AR494" s="23" t="s">
        <v>239</v>
      </c>
      <c r="AT494" s="23" t="s">
        <v>146</v>
      </c>
      <c r="AU494" s="23" t="s">
        <v>82</v>
      </c>
      <c r="AY494" s="23" t="s">
        <v>143</v>
      </c>
      <c r="BE494" s="231">
        <f>IF(N494="základní",J494,0)</f>
        <v>0</v>
      </c>
      <c r="BF494" s="231">
        <f>IF(N494="snížená",J494,0)</f>
        <v>0</v>
      </c>
      <c r="BG494" s="231">
        <f>IF(N494="zákl. přenesená",J494,0)</f>
        <v>0</v>
      </c>
      <c r="BH494" s="231">
        <f>IF(N494="sníž. přenesená",J494,0)</f>
        <v>0</v>
      </c>
      <c r="BI494" s="231">
        <f>IF(N494="nulová",J494,0)</f>
        <v>0</v>
      </c>
      <c r="BJ494" s="23" t="s">
        <v>80</v>
      </c>
      <c r="BK494" s="231">
        <f>ROUND(I494*H494,2)</f>
        <v>0</v>
      </c>
      <c r="BL494" s="23" t="s">
        <v>239</v>
      </c>
      <c r="BM494" s="23" t="s">
        <v>694</v>
      </c>
    </row>
    <row r="495" s="11" customFormat="1">
      <c r="B495" s="235"/>
      <c r="C495" s="236"/>
      <c r="D495" s="232" t="s">
        <v>155</v>
      </c>
      <c r="E495" s="237" t="s">
        <v>21</v>
      </c>
      <c r="F495" s="238" t="s">
        <v>342</v>
      </c>
      <c r="G495" s="236"/>
      <c r="H495" s="237" t="s">
        <v>21</v>
      </c>
      <c r="I495" s="239"/>
      <c r="J495" s="236"/>
      <c r="K495" s="236"/>
      <c r="L495" s="240"/>
      <c r="M495" s="241"/>
      <c r="N495" s="242"/>
      <c r="O495" s="242"/>
      <c r="P495" s="242"/>
      <c r="Q495" s="242"/>
      <c r="R495" s="242"/>
      <c r="S495" s="242"/>
      <c r="T495" s="243"/>
      <c r="AT495" s="244" t="s">
        <v>155</v>
      </c>
      <c r="AU495" s="244" t="s">
        <v>82</v>
      </c>
      <c r="AV495" s="11" t="s">
        <v>80</v>
      </c>
      <c r="AW495" s="11" t="s">
        <v>35</v>
      </c>
      <c r="AX495" s="11" t="s">
        <v>72</v>
      </c>
      <c r="AY495" s="244" t="s">
        <v>143</v>
      </c>
    </row>
    <row r="496" s="12" customFormat="1">
      <c r="B496" s="245"/>
      <c r="C496" s="246"/>
      <c r="D496" s="232" t="s">
        <v>155</v>
      </c>
      <c r="E496" s="247" t="s">
        <v>21</v>
      </c>
      <c r="F496" s="248" t="s">
        <v>1074</v>
      </c>
      <c r="G496" s="246"/>
      <c r="H496" s="249">
        <v>7.5599999999999996</v>
      </c>
      <c r="I496" s="250"/>
      <c r="J496" s="246"/>
      <c r="K496" s="246"/>
      <c r="L496" s="251"/>
      <c r="M496" s="252"/>
      <c r="N496" s="253"/>
      <c r="O496" s="253"/>
      <c r="P496" s="253"/>
      <c r="Q496" s="253"/>
      <c r="R496" s="253"/>
      <c r="S496" s="253"/>
      <c r="T496" s="254"/>
      <c r="AT496" s="255" t="s">
        <v>155</v>
      </c>
      <c r="AU496" s="255" t="s">
        <v>82</v>
      </c>
      <c r="AV496" s="12" t="s">
        <v>82</v>
      </c>
      <c r="AW496" s="12" t="s">
        <v>35</v>
      </c>
      <c r="AX496" s="12" t="s">
        <v>72</v>
      </c>
      <c r="AY496" s="255" t="s">
        <v>143</v>
      </c>
    </row>
    <row r="497" s="12" customFormat="1">
      <c r="B497" s="245"/>
      <c r="C497" s="246"/>
      <c r="D497" s="232" t="s">
        <v>155</v>
      </c>
      <c r="E497" s="247" t="s">
        <v>21</v>
      </c>
      <c r="F497" s="248" t="s">
        <v>1075</v>
      </c>
      <c r="G497" s="246"/>
      <c r="H497" s="249">
        <v>5.7149999999999999</v>
      </c>
      <c r="I497" s="250"/>
      <c r="J497" s="246"/>
      <c r="K497" s="246"/>
      <c r="L497" s="251"/>
      <c r="M497" s="252"/>
      <c r="N497" s="253"/>
      <c r="O497" s="253"/>
      <c r="P497" s="253"/>
      <c r="Q497" s="253"/>
      <c r="R497" s="253"/>
      <c r="S497" s="253"/>
      <c r="T497" s="254"/>
      <c r="AT497" s="255" t="s">
        <v>155</v>
      </c>
      <c r="AU497" s="255" t="s">
        <v>82</v>
      </c>
      <c r="AV497" s="12" t="s">
        <v>82</v>
      </c>
      <c r="AW497" s="12" t="s">
        <v>35</v>
      </c>
      <c r="AX497" s="12" t="s">
        <v>72</v>
      </c>
      <c r="AY497" s="255" t="s">
        <v>143</v>
      </c>
    </row>
    <row r="498" s="12" customFormat="1">
      <c r="B498" s="245"/>
      <c r="C498" s="246"/>
      <c r="D498" s="232" t="s">
        <v>155</v>
      </c>
      <c r="E498" s="247" t="s">
        <v>21</v>
      </c>
      <c r="F498" s="248" t="s">
        <v>1076</v>
      </c>
      <c r="G498" s="246"/>
      <c r="H498" s="249">
        <v>10.472</v>
      </c>
      <c r="I498" s="250"/>
      <c r="J498" s="246"/>
      <c r="K498" s="246"/>
      <c r="L498" s="251"/>
      <c r="M498" s="252"/>
      <c r="N498" s="253"/>
      <c r="O498" s="253"/>
      <c r="P498" s="253"/>
      <c r="Q498" s="253"/>
      <c r="R498" s="253"/>
      <c r="S498" s="253"/>
      <c r="T498" s="254"/>
      <c r="AT498" s="255" t="s">
        <v>155</v>
      </c>
      <c r="AU498" s="255" t="s">
        <v>82</v>
      </c>
      <c r="AV498" s="12" t="s">
        <v>82</v>
      </c>
      <c r="AW498" s="12" t="s">
        <v>35</v>
      </c>
      <c r="AX498" s="12" t="s">
        <v>72</v>
      </c>
      <c r="AY498" s="255" t="s">
        <v>143</v>
      </c>
    </row>
    <row r="499" s="12" customFormat="1">
      <c r="B499" s="245"/>
      <c r="C499" s="246"/>
      <c r="D499" s="232" t="s">
        <v>155</v>
      </c>
      <c r="E499" s="247" t="s">
        <v>21</v>
      </c>
      <c r="F499" s="248" t="s">
        <v>1077</v>
      </c>
      <c r="G499" s="246"/>
      <c r="H499" s="249">
        <v>7.5300000000000002</v>
      </c>
      <c r="I499" s="250"/>
      <c r="J499" s="246"/>
      <c r="K499" s="246"/>
      <c r="L499" s="251"/>
      <c r="M499" s="252"/>
      <c r="N499" s="253"/>
      <c r="O499" s="253"/>
      <c r="P499" s="253"/>
      <c r="Q499" s="253"/>
      <c r="R499" s="253"/>
      <c r="S499" s="253"/>
      <c r="T499" s="254"/>
      <c r="AT499" s="255" t="s">
        <v>155</v>
      </c>
      <c r="AU499" s="255" t="s">
        <v>82</v>
      </c>
      <c r="AV499" s="12" t="s">
        <v>82</v>
      </c>
      <c r="AW499" s="12" t="s">
        <v>35</v>
      </c>
      <c r="AX499" s="12" t="s">
        <v>72</v>
      </c>
      <c r="AY499" s="255" t="s">
        <v>143</v>
      </c>
    </row>
    <row r="500" s="13" customFormat="1">
      <c r="B500" s="256"/>
      <c r="C500" s="257"/>
      <c r="D500" s="232" t="s">
        <v>155</v>
      </c>
      <c r="E500" s="258" t="s">
        <v>21</v>
      </c>
      <c r="F500" s="259" t="s">
        <v>167</v>
      </c>
      <c r="G500" s="257"/>
      <c r="H500" s="260">
        <v>31.277000000000001</v>
      </c>
      <c r="I500" s="261"/>
      <c r="J500" s="257"/>
      <c r="K500" s="257"/>
      <c r="L500" s="262"/>
      <c r="M500" s="263"/>
      <c r="N500" s="264"/>
      <c r="O500" s="264"/>
      <c r="P500" s="264"/>
      <c r="Q500" s="264"/>
      <c r="R500" s="264"/>
      <c r="S500" s="264"/>
      <c r="T500" s="265"/>
      <c r="AT500" s="266" t="s">
        <v>155</v>
      </c>
      <c r="AU500" s="266" t="s">
        <v>82</v>
      </c>
      <c r="AV500" s="13" t="s">
        <v>151</v>
      </c>
      <c r="AW500" s="13" t="s">
        <v>35</v>
      </c>
      <c r="AX500" s="13" t="s">
        <v>80</v>
      </c>
      <c r="AY500" s="266" t="s">
        <v>143</v>
      </c>
    </row>
    <row r="501" s="1" customFormat="1" ht="25.5" customHeight="1">
      <c r="B501" s="45"/>
      <c r="C501" s="220" t="s">
        <v>657</v>
      </c>
      <c r="D501" s="220" t="s">
        <v>146</v>
      </c>
      <c r="E501" s="221" t="s">
        <v>696</v>
      </c>
      <c r="F501" s="222" t="s">
        <v>697</v>
      </c>
      <c r="G501" s="223" t="s">
        <v>162</v>
      </c>
      <c r="H501" s="224">
        <v>42.286999999999999</v>
      </c>
      <c r="I501" s="225"/>
      <c r="J501" s="226">
        <f>ROUND(I501*H501,2)</f>
        <v>0</v>
      </c>
      <c r="K501" s="222" t="s">
        <v>150</v>
      </c>
      <c r="L501" s="71"/>
      <c r="M501" s="227" t="s">
        <v>21</v>
      </c>
      <c r="N501" s="228" t="s">
        <v>43</v>
      </c>
      <c r="O501" s="46"/>
      <c r="P501" s="229">
        <f>O501*H501</f>
        <v>0</v>
      </c>
      <c r="Q501" s="229">
        <v>0.0028999999999999998</v>
      </c>
      <c r="R501" s="229">
        <f>Q501*H501</f>
        <v>0.12263229999999999</v>
      </c>
      <c r="S501" s="229">
        <v>0</v>
      </c>
      <c r="T501" s="230">
        <f>S501*H501</f>
        <v>0</v>
      </c>
      <c r="AR501" s="23" t="s">
        <v>239</v>
      </c>
      <c r="AT501" s="23" t="s">
        <v>146</v>
      </c>
      <c r="AU501" s="23" t="s">
        <v>82</v>
      </c>
      <c r="AY501" s="23" t="s">
        <v>143</v>
      </c>
      <c r="BE501" s="231">
        <f>IF(N501="základní",J501,0)</f>
        <v>0</v>
      </c>
      <c r="BF501" s="231">
        <f>IF(N501="snížená",J501,0)</f>
        <v>0</v>
      </c>
      <c r="BG501" s="231">
        <f>IF(N501="zákl. přenesená",J501,0)</f>
        <v>0</v>
      </c>
      <c r="BH501" s="231">
        <f>IF(N501="sníž. přenesená",J501,0)</f>
        <v>0</v>
      </c>
      <c r="BI501" s="231">
        <f>IF(N501="nulová",J501,0)</f>
        <v>0</v>
      </c>
      <c r="BJ501" s="23" t="s">
        <v>80</v>
      </c>
      <c r="BK501" s="231">
        <f>ROUND(I501*H501,2)</f>
        <v>0</v>
      </c>
      <c r="BL501" s="23" t="s">
        <v>239</v>
      </c>
      <c r="BM501" s="23" t="s">
        <v>698</v>
      </c>
    </row>
    <row r="502" s="11" customFormat="1">
      <c r="B502" s="235"/>
      <c r="C502" s="236"/>
      <c r="D502" s="232" t="s">
        <v>155</v>
      </c>
      <c r="E502" s="237" t="s">
        <v>21</v>
      </c>
      <c r="F502" s="238" t="s">
        <v>699</v>
      </c>
      <c r="G502" s="236"/>
      <c r="H502" s="237" t="s">
        <v>21</v>
      </c>
      <c r="I502" s="239"/>
      <c r="J502" s="236"/>
      <c r="K502" s="236"/>
      <c r="L502" s="240"/>
      <c r="M502" s="241"/>
      <c r="N502" s="242"/>
      <c r="O502" s="242"/>
      <c r="P502" s="242"/>
      <c r="Q502" s="242"/>
      <c r="R502" s="242"/>
      <c r="S502" s="242"/>
      <c r="T502" s="243"/>
      <c r="AT502" s="244" t="s">
        <v>155</v>
      </c>
      <c r="AU502" s="244" t="s">
        <v>82</v>
      </c>
      <c r="AV502" s="11" t="s">
        <v>80</v>
      </c>
      <c r="AW502" s="11" t="s">
        <v>35</v>
      </c>
      <c r="AX502" s="11" t="s">
        <v>72</v>
      </c>
      <c r="AY502" s="244" t="s">
        <v>143</v>
      </c>
    </row>
    <row r="503" s="12" customFormat="1">
      <c r="B503" s="245"/>
      <c r="C503" s="246"/>
      <c r="D503" s="232" t="s">
        <v>155</v>
      </c>
      <c r="E503" s="247" t="s">
        <v>21</v>
      </c>
      <c r="F503" s="248" t="s">
        <v>1191</v>
      </c>
      <c r="G503" s="246"/>
      <c r="H503" s="249">
        <v>7.5599999999999996</v>
      </c>
      <c r="I503" s="250"/>
      <c r="J503" s="246"/>
      <c r="K503" s="246"/>
      <c r="L503" s="251"/>
      <c r="M503" s="252"/>
      <c r="N503" s="253"/>
      <c r="O503" s="253"/>
      <c r="P503" s="253"/>
      <c r="Q503" s="253"/>
      <c r="R503" s="253"/>
      <c r="S503" s="253"/>
      <c r="T503" s="254"/>
      <c r="AT503" s="255" t="s">
        <v>155</v>
      </c>
      <c r="AU503" s="255" t="s">
        <v>82</v>
      </c>
      <c r="AV503" s="12" t="s">
        <v>82</v>
      </c>
      <c r="AW503" s="12" t="s">
        <v>35</v>
      </c>
      <c r="AX503" s="12" t="s">
        <v>72</v>
      </c>
      <c r="AY503" s="255" t="s">
        <v>143</v>
      </c>
    </row>
    <row r="504" s="12" customFormat="1">
      <c r="B504" s="245"/>
      <c r="C504" s="246"/>
      <c r="D504" s="232" t="s">
        <v>155</v>
      </c>
      <c r="E504" s="247" t="s">
        <v>21</v>
      </c>
      <c r="F504" s="248" t="s">
        <v>1192</v>
      </c>
      <c r="G504" s="246"/>
      <c r="H504" s="249">
        <v>6.6779999999999999</v>
      </c>
      <c r="I504" s="250"/>
      <c r="J504" s="246"/>
      <c r="K504" s="246"/>
      <c r="L504" s="251"/>
      <c r="M504" s="252"/>
      <c r="N504" s="253"/>
      <c r="O504" s="253"/>
      <c r="P504" s="253"/>
      <c r="Q504" s="253"/>
      <c r="R504" s="253"/>
      <c r="S504" s="253"/>
      <c r="T504" s="254"/>
      <c r="AT504" s="255" t="s">
        <v>155</v>
      </c>
      <c r="AU504" s="255" t="s">
        <v>82</v>
      </c>
      <c r="AV504" s="12" t="s">
        <v>82</v>
      </c>
      <c r="AW504" s="12" t="s">
        <v>35</v>
      </c>
      <c r="AX504" s="12" t="s">
        <v>72</v>
      </c>
      <c r="AY504" s="255" t="s">
        <v>143</v>
      </c>
    </row>
    <row r="505" s="12" customFormat="1">
      <c r="B505" s="245"/>
      <c r="C505" s="246"/>
      <c r="D505" s="232" t="s">
        <v>155</v>
      </c>
      <c r="E505" s="247" t="s">
        <v>21</v>
      </c>
      <c r="F505" s="248" t="s">
        <v>1193</v>
      </c>
      <c r="G505" s="246"/>
      <c r="H505" s="249">
        <v>4.5899999999999999</v>
      </c>
      <c r="I505" s="250"/>
      <c r="J505" s="246"/>
      <c r="K505" s="246"/>
      <c r="L505" s="251"/>
      <c r="M505" s="252"/>
      <c r="N505" s="253"/>
      <c r="O505" s="253"/>
      <c r="P505" s="253"/>
      <c r="Q505" s="253"/>
      <c r="R505" s="253"/>
      <c r="S505" s="253"/>
      <c r="T505" s="254"/>
      <c r="AT505" s="255" t="s">
        <v>155</v>
      </c>
      <c r="AU505" s="255" t="s">
        <v>82</v>
      </c>
      <c r="AV505" s="12" t="s">
        <v>82</v>
      </c>
      <c r="AW505" s="12" t="s">
        <v>35</v>
      </c>
      <c r="AX505" s="12" t="s">
        <v>72</v>
      </c>
      <c r="AY505" s="255" t="s">
        <v>143</v>
      </c>
    </row>
    <row r="506" s="12" customFormat="1">
      <c r="B506" s="245"/>
      <c r="C506" s="246"/>
      <c r="D506" s="232" t="s">
        <v>155</v>
      </c>
      <c r="E506" s="247" t="s">
        <v>21</v>
      </c>
      <c r="F506" s="248" t="s">
        <v>1194</v>
      </c>
      <c r="G506" s="246"/>
      <c r="H506" s="249">
        <v>23.076000000000001</v>
      </c>
      <c r="I506" s="250"/>
      <c r="J506" s="246"/>
      <c r="K506" s="246"/>
      <c r="L506" s="251"/>
      <c r="M506" s="252"/>
      <c r="N506" s="253"/>
      <c r="O506" s="253"/>
      <c r="P506" s="253"/>
      <c r="Q506" s="253"/>
      <c r="R506" s="253"/>
      <c r="S506" s="253"/>
      <c r="T506" s="254"/>
      <c r="AT506" s="255" t="s">
        <v>155</v>
      </c>
      <c r="AU506" s="255" t="s">
        <v>82</v>
      </c>
      <c r="AV506" s="12" t="s">
        <v>82</v>
      </c>
      <c r="AW506" s="12" t="s">
        <v>35</v>
      </c>
      <c r="AX506" s="12" t="s">
        <v>72</v>
      </c>
      <c r="AY506" s="255" t="s">
        <v>143</v>
      </c>
    </row>
    <row r="507" s="12" customFormat="1">
      <c r="B507" s="245"/>
      <c r="C507" s="246"/>
      <c r="D507" s="232" t="s">
        <v>155</v>
      </c>
      <c r="E507" s="247" t="s">
        <v>21</v>
      </c>
      <c r="F507" s="248" t="s">
        <v>1195</v>
      </c>
      <c r="G507" s="246"/>
      <c r="H507" s="249">
        <v>0.38300000000000001</v>
      </c>
      <c r="I507" s="250"/>
      <c r="J507" s="246"/>
      <c r="K507" s="246"/>
      <c r="L507" s="251"/>
      <c r="M507" s="252"/>
      <c r="N507" s="253"/>
      <c r="O507" s="253"/>
      <c r="P507" s="253"/>
      <c r="Q507" s="253"/>
      <c r="R507" s="253"/>
      <c r="S507" s="253"/>
      <c r="T507" s="254"/>
      <c r="AT507" s="255" t="s">
        <v>155</v>
      </c>
      <c r="AU507" s="255" t="s">
        <v>82</v>
      </c>
      <c r="AV507" s="12" t="s">
        <v>82</v>
      </c>
      <c r="AW507" s="12" t="s">
        <v>35</v>
      </c>
      <c r="AX507" s="12" t="s">
        <v>72</v>
      </c>
      <c r="AY507" s="255" t="s">
        <v>143</v>
      </c>
    </row>
    <row r="508" s="13" customFormat="1">
      <c r="B508" s="256"/>
      <c r="C508" s="257"/>
      <c r="D508" s="232" t="s">
        <v>155</v>
      </c>
      <c r="E508" s="258" t="s">
        <v>21</v>
      </c>
      <c r="F508" s="259" t="s">
        <v>167</v>
      </c>
      <c r="G508" s="257"/>
      <c r="H508" s="260">
        <v>42.286999999999999</v>
      </c>
      <c r="I508" s="261"/>
      <c r="J508" s="257"/>
      <c r="K508" s="257"/>
      <c r="L508" s="262"/>
      <c r="M508" s="263"/>
      <c r="N508" s="264"/>
      <c r="O508" s="264"/>
      <c r="P508" s="264"/>
      <c r="Q508" s="264"/>
      <c r="R508" s="264"/>
      <c r="S508" s="264"/>
      <c r="T508" s="265"/>
      <c r="AT508" s="266" t="s">
        <v>155</v>
      </c>
      <c r="AU508" s="266" t="s">
        <v>82</v>
      </c>
      <c r="AV508" s="13" t="s">
        <v>151</v>
      </c>
      <c r="AW508" s="13" t="s">
        <v>35</v>
      </c>
      <c r="AX508" s="13" t="s">
        <v>80</v>
      </c>
      <c r="AY508" s="266" t="s">
        <v>143</v>
      </c>
    </row>
    <row r="509" s="1" customFormat="1" ht="16.5" customHeight="1">
      <c r="B509" s="45"/>
      <c r="C509" s="267" t="s">
        <v>661</v>
      </c>
      <c r="D509" s="267" t="s">
        <v>235</v>
      </c>
      <c r="E509" s="268" t="s">
        <v>703</v>
      </c>
      <c r="F509" s="269" t="s">
        <v>704</v>
      </c>
      <c r="G509" s="270" t="s">
        <v>162</v>
      </c>
      <c r="H509" s="271">
        <v>46.515999999999998</v>
      </c>
      <c r="I509" s="272"/>
      <c r="J509" s="273">
        <f>ROUND(I509*H509,2)</f>
        <v>0</v>
      </c>
      <c r="K509" s="269" t="s">
        <v>150</v>
      </c>
      <c r="L509" s="274"/>
      <c r="M509" s="275" t="s">
        <v>21</v>
      </c>
      <c r="N509" s="276" t="s">
        <v>43</v>
      </c>
      <c r="O509" s="46"/>
      <c r="P509" s="229">
        <f>O509*H509</f>
        <v>0</v>
      </c>
      <c r="Q509" s="229">
        <v>0.0118</v>
      </c>
      <c r="R509" s="229">
        <f>Q509*H509</f>
        <v>0.54888879999999995</v>
      </c>
      <c r="S509" s="229">
        <v>0</v>
      </c>
      <c r="T509" s="230">
        <f>S509*H509</f>
        <v>0</v>
      </c>
      <c r="AR509" s="23" t="s">
        <v>338</v>
      </c>
      <c r="AT509" s="23" t="s">
        <v>235</v>
      </c>
      <c r="AU509" s="23" t="s">
        <v>82</v>
      </c>
      <c r="AY509" s="23" t="s">
        <v>143</v>
      </c>
      <c r="BE509" s="231">
        <f>IF(N509="základní",J509,0)</f>
        <v>0</v>
      </c>
      <c r="BF509" s="231">
        <f>IF(N509="snížená",J509,0)</f>
        <v>0</v>
      </c>
      <c r="BG509" s="231">
        <f>IF(N509="zákl. přenesená",J509,0)</f>
        <v>0</v>
      </c>
      <c r="BH509" s="231">
        <f>IF(N509="sníž. přenesená",J509,0)</f>
        <v>0</v>
      </c>
      <c r="BI509" s="231">
        <f>IF(N509="nulová",J509,0)</f>
        <v>0</v>
      </c>
      <c r="BJ509" s="23" t="s">
        <v>80</v>
      </c>
      <c r="BK509" s="231">
        <f>ROUND(I509*H509,2)</f>
        <v>0</v>
      </c>
      <c r="BL509" s="23" t="s">
        <v>239</v>
      </c>
      <c r="BM509" s="23" t="s">
        <v>705</v>
      </c>
    </row>
    <row r="510" s="11" customFormat="1">
      <c r="B510" s="235"/>
      <c r="C510" s="236"/>
      <c r="D510" s="232" t="s">
        <v>155</v>
      </c>
      <c r="E510" s="237" t="s">
        <v>21</v>
      </c>
      <c r="F510" s="238" t="s">
        <v>699</v>
      </c>
      <c r="G510" s="236"/>
      <c r="H510" s="237" t="s">
        <v>21</v>
      </c>
      <c r="I510" s="239"/>
      <c r="J510" s="236"/>
      <c r="K510" s="236"/>
      <c r="L510" s="240"/>
      <c r="M510" s="241"/>
      <c r="N510" s="242"/>
      <c r="O510" s="242"/>
      <c r="P510" s="242"/>
      <c r="Q510" s="242"/>
      <c r="R510" s="242"/>
      <c r="S510" s="242"/>
      <c r="T510" s="243"/>
      <c r="AT510" s="244" t="s">
        <v>155</v>
      </c>
      <c r="AU510" s="244" t="s">
        <v>82</v>
      </c>
      <c r="AV510" s="11" t="s">
        <v>80</v>
      </c>
      <c r="AW510" s="11" t="s">
        <v>35</v>
      </c>
      <c r="AX510" s="11" t="s">
        <v>72</v>
      </c>
      <c r="AY510" s="244" t="s">
        <v>143</v>
      </c>
    </row>
    <row r="511" s="12" customFormat="1">
      <c r="B511" s="245"/>
      <c r="C511" s="246"/>
      <c r="D511" s="232" t="s">
        <v>155</v>
      </c>
      <c r="E511" s="247" t="s">
        <v>21</v>
      </c>
      <c r="F511" s="248" t="s">
        <v>1191</v>
      </c>
      <c r="G511" s="246"/>
      <c r="H511" s="249">
        <v>7.5599999999999996</v>
      </c>
      <c r="I511" s="250"/>
      <c r="J511" s="246"/>
      <c r="K511" s="246"/>
      <c r="L511" s="251"/>
      <c r="M511" s="252"/>
      <c r="N511" s="253"/>
      <c r="O511" s="253"/>
      <c r="P511" s="253"/>
      <c r="Q511" s="253"/>
      <c r="R511" s="253"/>
      <c r="S511" s="253"/>
      <c r="T511" s="254"/>
      <c r="AT511" s="255" t="s">
        <v>155</v>
      </c>
      <c r="AU511" s="255" t="s">
        <v>82</v>
      </c>
      <c r="AV511" s="12" t="s">
        <v>82</v>
      </c>
      <c r="AW511" s="12" t="s">
        <v>35</v>
      </c>
      <c r="AX511" s="12" t="s">
        <v>72</v>
      </c>
      <c r="AY511" s="255" t="s">
        <v>143</v>
      </c>
    </row>
    <row r="512" s="12" customFormat="1">
      <c r="B512" s="245"/>
      <c r="C512" s="246"/>
      <c r="D512" s="232" t="s">
        <v>155</v>
      </c>
      <c r="E512" s="247" t="s">
        <v>21</v>
      </c>
      <c r="F512" s="248" t="s">
        <v>1192</v>
      </c>
      <c r="G512" s="246"/>
      <c r="H512" s="249">
        <v>6.6779999999999999</v>
      </c>
      <c r="I512" s="250"/>
      <c r="J512" s="246"/>
      <c r="K512" s="246"/>
      <c r="L512" s="251"/>
      <c r="M512" s="252"/>
      <c r="N512" s="253"/>
      <c r="O512" s="253"/>
      <c r="P512" s="253"/>
      <c r="Q512" s="253"/>
      <c r="R512" s="253"/>
      <c r="S512" s="253"/>
      <c r="T512" s="254"/>
      <c r="AT512" s="255" t="s">
        <v>155</v>
      </c>
      <c r="AU512" s="255" t="s">
        <v>82</v>
      </c>
      <c r="AV512" s="12" t="s">
        <v>82</v>
      </c>
      <c r="AW512" s="12" t="s">
        <v>35</v>
      </c>
      <c r="AX512" s="12" t="s">
        <v>72</v>
      </c>
      <c r="AY512" s="255" t="s">
        <v>143</v>
      </c>
    </row>
    <row r="513" s="12" customFormat="1">
      <c r="B513" s="245"/>
      <c r="C513" s="246"/>
      <c r="D513" s="232" t="s">
        <v>155</v>
      </c>
      <c r="E513" s="247" t="s">
        <v>21</v>
      </c>
      <c r="F513" s="248" t="s">
        <v>1193</v>
      </c>
      <c r="G513" s="246"/>
      <c r="H513" s="249">
        <v>4.5899999999999999</v>
      </c>
      <c r="I513" s="250"/>
      <c r="J513" s="246"/>
      <c r="K513" s="246"/>
      <c r="L513" s="251"/>
      <c r="M513" s="252"/>
      <c r="N513" s="253"/>
      <c r="O513" s="253"/>
      <c r="P513" s="253"/>
      <c r="Q513" s="253"/>
      <c r="R513" s="253"/>
      <c r="S513" s="253"/>
      <c r="T513" s="254"/>
      <c r="AT513" s="255" t="s">
        <v>155</v>
      </c>
      <c r="AU513" s="255" t="s">
        <v>82</v>
      </c>
      <c r="AV513" s="12" t="s">
        <v>82</v>
      </c>
      <c r="AW513" s="12" t="s">
        <v>35</v>
      </c>
      <c r="AX513" s="12" t="s">
        <v>72</v>
      </c>
      <c r="AY513" s="255" t="s">
        <v>143</v>
      </c>
    </row>
    <row r="514" s="12" customFormat="1">
      <c r="B514" s="245"/>
      <c r="C514" s="246"/>
      <c r="D514" s="232" t="s">
        <v>155</v>
      </c>
      <c r="E514" s="247" t="s">
        <v>21</v>
      </c>
      <c r="F514" s="248" t="s">
        <v>1194</v>
      </c>
      <c r="G514" s="246"/>
      <c r="H514" s="249">
        <v>23.076000000000001</v>
      </c>
      <c r="I514" s="250"/>
      <c r="J514" s="246"/>
      <c r="K514" s="246"/>
      <c r="L514" s="251"/>
      <c r="M514" s="252"/>
      <c r="N514" s="253"/>
      <c r="O514" s="253"/>
      <c r="P514" s="253"/>
      <c r="Q514" s="253"/>
      <c r="R514" s="253"/>
      <c r="S514" s="253"/>
      <c r="T514" s="254"/>
      <c r="AT514" s="255" t="s">
        <v>155</v>
      </c>
      <c r="AU514" s="255" t="s">
        <v>82</v>
      </c>
      <c r="AV514" s="12" t="s">
        <v>82</v>
      </c>
      <c r="AW514" s="12" t="s">
        <v>35</v>
      </c>
      <c r="AX514" s="12" t="s">
        <v>72</v>
      </c>
      <c r="AY514" s="255" t="s">
        <v>143</v>
      </c>
    </row>
    <row r="515" s="12" customFormat="1">
      <c r="B515" s="245"/>
      <c r="C515" s="246"/>
      <c r="D515" s="232" t="s">
        <v>155</v>
      </c>
      <c r="E515" s="247" t="s">
        <v>21</v>
      </c>
      <c r="F515" s="248" t="s">
        <v>1195</v>
      </c>
      <c r="G515" s="246"/>
      <c r="H515" s="249">
        <v>0.38300000000000001</v>
      </c>
      <c r="I515" s="250"/>
      <c r="J515" s="246"/>
      <c r="K515" s="246"/>
      <c r="L515" s="251"/>
      <c r="M515" s="252"/>
      <c r="N515" s="253"/>
      <c r="O515" s="253"/>
      <c r="P515" s="253"/>
      <c r="Q515" s="253"/>
      <c r="R515" s="253"/>
      <c r="S515" s="253"/>
      <c r="T515" s="254"/>
      <c r="AT515" s="255" t="s">
        <v>155</v>
      </c>
      <c r="AU515" s="255" t="s">
        <v>82</v>
      </c>
      <c r="AV515" s="12" t="s">
        <v>82</v>
      </c>
      <c r="AW515" s="12" t="s">
        <v>35</v>
      </c>
      <c r="AX515" s="12" t="s">
        <v>72</v>
      </c>
      <c r="AY515" s="255" t="s">
        <v>143</v>
      </c>
    </row>
    <row r="516" s="13" customFormat="1">
      <c r="B516" s="256"/>
      <c r="C516" s="257"/>
      <c r="D516" s="232" t="s">
        <v>155</v>
      </c>
      <c r="E516" s="258" t="s">
        <v>21</v>
      </c>
      <c r="F516" s="259" t="s">
        <v>167</v>
      </c>
      <c r="G516" s="257"/>
      <c r="H516" s="260">
        <v>42.286999999999999</v>
      </c>
      <c r="I516" s="261"/>
      <c r="J516" s="257"/>
      <c r="K516" s="257"/>
      <c r="L516" s="262"/>
      <c r="M516" s="263"/>
      <c r="N516" s="264"/>
      <c r="O516" s="264"/>
      <c r="P516" s="264"/>
      <c r="Q516" s="264"/>
      <c r="R516" s="264"/>
      <c r="S516" s="264"/>
      <c r="T516" s="265"/>
      <c r="AT516" s="266" t="s">
        <v>155</v>
      </c>
      <c r="AU516" s="266" t="s">
        <v>82</v>
      </c>
      <c r="AV516" s="13" t="s">
        <v>151</v>
      </c>
      <c r="AW516" s="13" t="s">
        <v>35</v>
      </c>
      <c r="AX516" s="13" t="s">
        <v>80</v>
      </c>
      <c r="AY516" s="266" t="s">
        <v>143</v>
      </c>
    </row>
    <row r="517" s="12" customFormat="1">
      <c r="B517" s="245"/>
      <c r="C517" s="246"/>
      <c r="D517" s="232" t="s">
        <v>155</v>
      </c>
      <c r="E517" s="246"/>
      <c r="F517" s="248" t="s">
        <v>1196</v>
      </c>
      <c r="G517" s="246"/>
      <c r="H517" s="249">
        <v>46.515999999999998</v>
      </c>
      <c r="I517" s="250"/>
      <c r="J517" s="246"/>
      <c r="K517" s="246"/>
      <c r="L517" s="251"/>
      <c r="M517" s="252"/>
      <c r="N517" s="253"/>
      <c r="O517" s="253"/>
      <c r="P517" s="253"/>
      <c r="Q517" s="253"/>
      <c r="R517" s="253"/>
      <c r="S517" s="253"/>
      <c r="T517" s="254"/>
      <c r="AT517" s="255" t="s">
        <v>155</v>
      </c>
      <c r="AU517" s="255" t="s">
        <v>82</v>
      </c>
      <c r="AV517" s="12" t="s">
        <v>82</v>
      </c>
      <c r="AW517" s="12" t="s">
        <v>6</v>
      </c>
      <c r="AX517" s="12" t="s">
        <v>80</v>
      </c>
      <c r="AY517" s="255" t="s">
        <v>143</v>
      </c>
    </row>
    <row r="518" s="1" customFormat="1" ht="25.5" customHeight="1">
      <c r="B518" s="45"/>
      <c r="C518" s="220" t="s">
        <v>665</v>
      </c>
      <c r="D518" s="220" t="s">
        <v>146</v>
      </c>
      <c r="E518" s="221" t="s">
        <v>708</v>
      </c>
      <c r="F518" s="222" t="s">
        <v>709</v>
      </c>
      <c r="G518" s="223" t="s">
        <v>162</v>
      </c>
      <c r="H518" s="224">
        <v>42.286999999999999</v>
      </c>
      <c r="I518" s="225"/>
      <c r="J518" s="226">
        <f>ROUND(I518*H518,2)</f>
        <v>0</v>
      </c>
      <c r="K518" s="222" t="s">
        <v>150</v>
      </c>
      <c r="L518" s="71"/>
      <c r="M518" s="227" t="s">
        <v>21</v>
      </c>
      <c r="N518" s="228" t="s">
        <v>43</v>
      </c>
      <c r="O518" s="46"/>
      <c r="P518" s="229">
        <f>O518*H518</f>
        <v>0</v>
      </c>
      <c r="Q518" s="229">
        <v>0</v>
      </c>
      <c r="R518" s="229">
        <f>Q518*H518</f>
        <v>0</v>
      </c>
      <c r="S518" s="229">
        <v>0</v>
      </c>
      <c r="T518" s="230">
        <f>S518*H518</f>
        <v>0</v>
      </c>
      <c r="AR518" s="23" t="s">
        <v>239</v>
      </c>
      <c r="AT518" s="23" t="s">
        <v>146</v>
      </c>
      <c r="AU518" s="23" t="s">
        <v>82</v>
      </c>
      <c r="AY518" s="23" t="s">
        <v>143</v>
      </c>
      <c r="BE518" s="231">
        <f>IF(N518="základní",J518,0)</f>
        <v>0</v>
      </c>
      <c r="BF518" s="231">
        <f>IF(N518="snížená",J518,0)</f>
        <v>0</v>
      </c>
      <c r="BG518" s="231">
        <f>IF(N518="zákl. přenesená",J518,0)</f>
        <v>0</v>
      </c>
      <c r="BH518" s="231">
        <f>IF(N518="sníž. přenesená",J518,0)</f>
        <v>0</v>
      </c>
      <c r="BI518" s="231">
        <f>IF(N518="nulová",J518,0)</f>
        <v>0</v>
      </c>
      <c r="BJ518" s="23" t="s">
        <v>80</v>
      </c>
      <c r="BK518" s="231">
        <f>ROUND(I518*H518,2)</f>
        <v>0</v>
      </c>
      <c r="BL518" s="23" t="s">
        <v>239</v>
      </c>
      <c r="BM518" s="23" t="s">
        <v>710</v>
      </c>
    </row>
    <row r="519" s="11" customFormat="1">
      <c r="B519" s="235"/>
      <c r="C519" s="236"/>
      <c r="D519" s="232" t="s">
        <v>155</v>
      </c>
      <c r="E519" s="237" t="s">
        <v>21</v>
      </c>
      <c r="F519" s="238" t="s">
        <v>699</v>
      </c>
      <c r="G519" s="236"/>
      <c r="H519" s="237" t="s">
        <v>21</v>
      </c>
      <c r="I519" s="239"/>
      <c r="J519" s="236"/>
      <c r="K519" s="236"/>
      <c r="L519" s="240"/>
      <c r="M519" s="241"/>
      <c r="N519" s="242"/>
      <c r="O519" s="242"/>
      <c r="P519" s="242"/>
      <c r="Q519" s="242"/>
      <c r="R519" s="242"/>
      <c r="S519" s="242"/>
      <c r="T519" s="243"/>
      <c r="AT519" s="244" t="s">
        <v>155</v>
      </c>
      <c r="AU519" s="244" t="s">
        <v>82</v>
      </c>
      <c r="AV519" s="11" t="s">
        <v>80</v>
      </c>
      <c r="AW519" s="11" t="s">
        <v>35</v>
      </c>
      <c r="AX519" s="11" t="s">
        <v>72</v>
      </c>
      <c r="AY519" s="244" t="s">
        <v>143</v>
      </c>
    </row>
    <row r="520" s="12" customFormat="1">
      <c r="B520" s="245"/>
      <c r="C520" s="246"/>
      <c r="D520" s="232" t="s">
        <v>155</v>
      </c>
      <c r="E520" s="247" t="s">
        <v>21</v>
      </c>
      <c r="F520" s="248" t="s">
        <v>1191</v>
      </c>
      <c r="G520" s="246"/>
      <c r="H520" s="249">
        <v>7.5599999999999996</v>
      </c>
      <c r="I520" s="250"/>
      <c r="J520" s="246"/>
      <c r="K520" s="246"/>
      <c r="L520" s="251"/>
      <c r="M520" s="252"/>
      <c r="N520" s="253"/>
      <c r="O520" s="253"/>
      <c r="P520" s="253"/>
      <c r="Q520" s="253"/>
      <c r="R520" s="253"/>
      <c r="S520" s="253"/>
      <c r="T520" s="254"/>
      <c r="AT520" s="255" t="s">
        <v>155</v>
      </c>
      <c r="AU520" s="255" t="s">
        <v>82</v>
      </c>
      <c r="AV520" s="12" t="s">
        <v>82</v>
      </c>
      <c r="AW520" s="12" t="s">
        <v>35</v>
      </c>
      <c r="AX520" s="12" t="s">
        <v>72</v>
      </c>
      <c r="AY520" s="255" t="s">
        <v>143</v>
      </c>
    </row>
    <row r="521" s="12" customFormat="1">
      <c r="B521" s="245"/>
      <c r="C521" s="246"/>
      <c r="D521" s="232" t="s">
        <v>155</v>
      </c>
      <c r="E521" s="247" t="s">
        <v>21</v>
      </c>
      <c r="F521" s="248" t="s">
        <v>1192</v>
      </c>
      <c r="G521" s="246"/>
      <c r="H521" s="249">
        <v>6.6779999999999999</v>
      </c>
      <c r="I521" s="250"/>
      <c r="J521" s="246"/>
      <c r="K521" s="246"/>
      <c r="L521" s="251"/>
      <c r="M521" s="252"/>
      <c r="N521" s="253"/>
      <c r="O521" s="253"/>
      <c r="P521" s="253"/>
      <c r="Q521" s="253"/>
      <c r="R521" s="253"/>
      <c r="S521" s="253"/>
      <c r="T521" s="254"/>
      <c r="AT521" s="255" t="s">
        <v>155</v>
      </c>
      <c r="AU521" s="255" t="s">
        <v>82</v>
      </c>
      <c r="AV521" s="12" t="s">
        <v>82</v>
      </c>
      <c r="AW521" s="12" t="s">
        <v>35</v>
      </c>
      <c r="AX521" s="12" t="s">
        <v>72</v>
      </c>
      <c r="AY521" s="255" t="s">
        <v>143</v>
      </c>
    </row>
    <row r="522" s="12" customFormat="1">
      <c r="B522" s="245"/>
      <c r="C522" s="246"/>
      <c r="D522" s="232" t="s">
        <v>155</v>
      </c>
      <c r="E522" s="247" t="s">
        <v>21</v>
      </c>
      <c r="F522" s="248" t="s">
        <v>1193</v>
      </c>
      <c r="G522" s="246"/>
      <c r="H522" s="249">
        <v>4.5899999999999999</v>
      </c>
      <c r="I522" s="250"/>
      <c r="J522" s="246"/>
      <c r="K522" s="246"/>
      <c r="L522" s="251"/>
      <c r="M522" s="252"/>
      <c r="N522" s="253"/>
      <c r="O522" s="253"/>
      <c r="P522" s="253"/>
      <c r="Q522" s="253"/>
      <c r="R522" s="253"/>
      <c r="S522" s="253"/>
      <c r="T522" s="254"/>
      <c r="AT522" s="255" t="s">
        <v>155</v>
      </c>
      <c r="AU522" s="255" t="s">
        <v>82</v>
      </c>
      <c r="AV522" s="12" t="s">
        <v>82</v>
      </c>
      <c r="AW522" s="12" t="s">
        <v>35</v>
      </c>
      <c r="AX522" s="12" t="s">
        <v>72</v>
      </c>
      <c r="AY522" s="255" t="s">
        <v>143</v>
      </c>
    </row>
    <row r="523" s="12" customFormat="1">
      <c r="B523" s="245"/>
      <c r="C523" s="246"/>
      <c r="D523" s="232" t="s">
        <v>155</v>
      </c>
      <c r="E523" s="247" t="s">
        <v>21</v>
      </c>
      <c r="F523" s="248" t="s">
        <v>1194</v>
      </c>
      <c r="G523" s="246"/>
      <c r="H523" s="249">
        <v>23.076000000000001</v>
      </c>
      <c r="I523" s="250"/>
      <c r="J523" s="246"/>
      <c r="K523" s="246"/>
      <c r="L523" s="251"/>
      <c r="M523" s="252"/>
      <c r="N523" s="253"/>
      <c r="O523" s="253"/>
      <c r="P523" s="253"/>
      <c r="Q523" s="253"/>
      <c r="R523" s="253"/>
      <c r="S523" s="253"/>
      <c r="T523" s="254"/>
      <c r="AT523" s="255" t="s">
        <v>155</v>
      </c>
      <c r="AU523" s="255" t="s">
        <v>82</v>
      </c>
      <c r="AV523" s="12" t="s">
        <v>82</v>
      </c>
      <c r="AW523" s="12" t="s">
        <v>35</v>
      </c>
      <c r="AX523" s="12" t="s">
        <v>72</v>
      </c>
      <c r="AY523" s="255" t="s">
        <v>143</v>
      </c>
    </row>
    <row r="524" s="12" customFormat="1">
      <c r="B524" s="245"/>
      <c r="C524" s="246"/>
      <c r="D524" s="232" t="s">
        <v>155</v>
      </c>
      <c r="E524" s="247" t="s">
        <v>21</v>
      </c>
      <c r="F524" s="248" t="s">
        <v>1195</v>
      </c>
      <c r="G524" s="246"/>
      <c r="H524" s="249">
        <v>0.38300000000000001</v>
      </c>
      <c r="I524" s="250"/>
      <c r="J524" s="246"/>
      <c r="K524" s="246"/>
      <c r="L524" s="251"/>
      <c r="M524" s="252"/>
      <c r="N524" s="253"/>
      <c r="O524" s="253"/>
      <c r="P524" s="253"/>
      <c r="Q524" s="253"/>
      <c r="R524" s="253"/>
      <c r="S524" s="253"/>
      <c r="T524" s="254"/>
      <c r="AT524" s="255" t="s">
        <v>155</v>
      </c>
      <c r="AU524" s="255" t="s">
        <v>82</v>
      </c>
      <c r="AV524" s="12" t="s">
        <v>82</v>
      </c>
      <c r="AW524" s="12" t="s">
        <v>35</v>
      </c>
      <c r="AX524" s="12" t="s">
        <v>72</v>
      </c>
      <c r="AY524" s="255" t="s">
        <v>143</v>
      </c>
    </row>
    <row r="525" s="13" customFormat="1">
      <c r="B525" s="256"/>
      <c r="C525" s="257"/>
      <c r="D525" s="232" t="s">
        <v>155</v>
      </c>
      <c r="E525" s="258" t="s">
        <v>21</v>
      </c>
      <c r="F525" s="259" t="s">
        <v>167</v>
      </c>
      <c r="G525" s="257"/>
      <c r="H525" s="260">
        <v>42.286999999999999</v>
      </c>
      <c r="I525" s="261"/>
      <c r="J525" s="257"/>
      <c r="K525" s="257"/>
      <c r="L525" s="262"/>
      <c r="M525" s="263"/>
      <c r="N525" s="264"/>
      <c r="O525" s="264"/>
      <c r="P525" s="264"/>
      <c r="Q525" s="264"/>
      <c r="R525" s="264"/>
      <c r="S525" s="264"/>
      <c r="T525" s="265"/>
      <c r="AT525" s="266" t="s">
        <v>155</v>
      </c>
      <c r="AU525" s="266" t="s">
        <v>82</v>
      </c>
      <c r="AV525" s="13" t="s">
        <v>151</v>
      </c>
      <c r="AW525" s="13" t="s">
        <v>35</v>
      </c>
      <c r="AX525" s="13" t="s">
        <v>80</v>
      </c>
      <c r="AY525" s="266" t="s">
        <v>143</v>
      </c>
    </row>
    <row r="526" s="1" customFormat="1" ht="16.5" customHeight="1">
      <c r="B526" s="45"/>
      <c r="C526" s="220" t="s">
        <v>670</v>
      </c>
      <c r="D526" s="220" t="s">
        <v>146</v>
      </c>
      <c r="E526" s="221" t="s">
        <v>712</v>
      </c>
      <c r="F526" s="222" t="s">
        <v>713</v>
      </c>
      <c r="G526" s="223" t="s">
        <v>162</v>
      </c>
      <c r="H526" s="224">
        <v>42.286999999999999</v>
      </c>
      <c r="I526" s="225"/>
      <c r="J526" s="226">
        <f>ROUND(I526*H526,2)</f>
        <v>0</v>
      </c>
      <c r="K526" s="222" t="s">
        <v>150</v>
      </c>
      <c r="L526" s="71"/>
      <c r="M526" s="227" t="s">
        <v>21</v>
      </c>
      <c r="N526" s="228" t="s">
        <v>43</v>
      </c>
      <c r="O526" s="46"/>
      <c r="P526" s="229">
        <f>O526*H526</f>
        <v>0</v>
      </c>
      <c r="Q526" s="229">
        <v>0.00029999999999999997</v>
      </c>
      <c r="R526" s="229">
        <f>Q526*H526</f>
        <v>0.012686099999999999</v>
      </c>
      <c r="S526" s="229">
        <v>0</v>
      </c>
      <c r="T526" s="230">
        <f>S526*H526</f>
        <v>0</v>
      </c>
      <c r="AR526" s="23" t="s">
        <v>239</v>
      </c>
      <c r="AT526" s="23" t="s">
        <v>146</v>
      </c>
      <c r="AU526" s="23" t="s">
        <v>82</v>
      </c>
      <c r="AY526" s="23" t="s">
        <v>143</v>
      </c>
      <c r="BE526" s="231">
        <f>IF(N526="základní",J526,0)</f>
        <v>0</v>
      </c>
      <c r="BF526" s="231">
        <f>IF(N526="snížená",J526,0)</f>
        <v>0</v>
      </c>
      <c r="BG526" s="231">
        <f>IF(N526="zákl. přenesená",J526,0)</f>
        <v>0</v>
      </c>
      <c r="BH526" s="231">
        <f>IF(N526="sníž. přenesená",J526,0)</f>
        <v>0</v>
      </c>
      <c r="BI526" s="231">
        <f>IF(N526="nulová",J526,0)</f>
        <v>0</v>
      </c>
      <c r="BJ526" s="23" t="s">
        <v>80</v>
      </c>
      <c r="BK526" s="231">
        <f>ROUND(I526*H526,2)</f>
        <v>0</v>
      </c>
      <c r="BL526" s="23" t="s">
        <v>239</v>
      </c>
      <c r="BM526" s="23" t="s">
        <v>714</v>
      </c>
    </row>
    <row r="527" s="1" customFormat="1">
      <c r="B527" s="45"/>
      <c r="C527" s="73"/>
      <c r="D527" s="232" t="s">
        <v>153</v>
      </c>
      <c r="E527" s="73"/>
      <c r="F527" s="233" t="s">
        <v>715</v>
      </c>
      <c r="G527" s="73"/>
      <c r="H527" s="73"/>
      <c r="I527" s="190"/>
      <c r="J527" s="73"/>
      <c r="K527" s="73"/>
      <c r="L527" s="71"/>
      <c r="M527" s="234"/>
      <c r="N527" s="46"/>
      <c r="O527" s="46"/>
      <c r="P527" s="46"/>
      <c r="Q527" s="46"/>
      <c r="R527" s="46"/>
      <c r="S527" s="46"/>
      <c r="T527" s="94"/>
      <c r="AT527" s="23" t="s">
        <v>153</v>
      </c>
      <c r="AU527" s="23" t="s">
        <v>82</v>
      </c>
    </row>
    <row r="528" s="11" customFormat="1">
      <c r="B528" s="235"/>
      <c r="C528" s="236"/>
      <c r="D528" s="232" t="s">
        <v>155</v>
      </c>
      <c r="E528" s="237" t="s">
        <v>21</v>
      </c>
      <c r="F528" s="238" t="s">
        <v>699</v>
      </c>
      <c r="G528" s="236"/>
      <c r="H528" s="237" t="s">
        <v>21</v>
      </c>
      <c r="I528" s="239"/>
      <c r="J528" s="236"/>
      <c r="K528" s="236"/>
      <c r="L528" s="240"/>
      <c r="M528" s="241"/>
      <c r="N528" s="242"/>
      <c r="O528" s="242"/>
      <c r="P528" s="242"/>
      <c r="Q528" s="242"/>
      <c r="R528" s="242"/>
      <c r="S528" s="242"/>
      <c r="T528" s="243"/>
      <c r="AT528" s="244" t="s">
        <v>155</v>
      </c>
      <c r="AU528" s="244" t="s">
        <v>82</v>
      </c>
      <c r="AV528" s="11" t="s">
        <v>80</v>
      </c>
      <c r="AW528" s="11" t="s">
        <v>35</v>
      </c>
      <c r="AX528" s="11" t="s">
        <v>72</v>
      </c>
      <c r="AY528" s="244" t="s">
        <v>143</v>
      </c>
    </row>
    <row r="529" s="12" customFormat="1">
      <c r="B529" s="245"/>
      <c r="C529" s="246"/>
      <c r="D529" s="232" t="s">
        <v>155</v>
      </c>
      <c r="E529" s="247" t="s">
        <v>21</v>
      </c>
      <c r="F529" s="248" t="s">
        <v>1191</v>
      </c>
      <c r="G529" s="246"/>
      <c r="H529" s="249">
        <v>7.5599999999999996</v>
      </c>
      <c r="I529" s="250"/>
      <c r="J529" s="246"/>
      <c r="K529" s="246"/>
      <c r="L529" s="251"/>
      <c r="M529" s="252"/>
      <c r="N529" s="253"/>
      <c r="O529" s="253"/>
      <c r="P529" s="253"/>
      <c r="Q529" s="253"/>
      <c r="R529" s="253"/>
      <c r="S529" s="253"/>
      <c r="T529" s="254"/>
      <c r="AT529" s="255" t="s">
        <v>155</v>
      </c>
      <c r="AU529" s="255" t="s">
        <v>82</v>
      </c>
      <c r="AV529" s="12" t="s">
        <v>82</v>
      </c>
      <c r="AW529" s="12" t="s">
        <v>35</v>
      </c>
      <c r="AX529" s="12" t="s">
        <v>72</v>
      </c>
      <c r="AY529" s="255" t="s">
        <v>143</v>
      </c>
    </row>
    <row r="530" s="12" customFormat="1">
      <c r="B530" s="245"/>
      <c r="C530" s="246"/>
      <c r="D530" s="232" t="s">
        <v>155</v>
      </c>
      <c r="E530" s="247" t="s">
        <v>21</v>
      </c>
      <c r="F530" s="248" t="s">
        <v>1192</v>
      </c>
      <c r="G530" s="246"/>
      <c r="H530" s="249">
        <v>6.6779999999999999</v>
      </c>
      <c r="I530" s="250"/>
      <c r="J530" s="246"/>
      <c r="K530" s="246"/>
      <c r="L530" s="251"/>
      <c r="M530" s="252"/>
      <c r="N530" s="253"/>
      <c r="O530" s="253"/>
      <c r="P530" s="253"/>
      <c r="Q530" s="253"/>
      <c r="R530" s="253"/>
      <c r="S530" s="253"/>
      <c r="T530" s="254"/>
      <c r="AT530" s="255" t="s">
        <v>155</v>
      </c>
      <c r="AU530" s="255" t="s">
        <v>82</v>
      </c>
      <c r="AV530" s="12" t="s">
        <v>82</v>
      </c>
      <c r="AW530" s="12" t="s">
        <v>35</v>
      </c>
      <c r="AX530" s="12" t="s">
        <v>72</v>
      </c>
      <c r="AY530" s="255" t="s">
        <v>143</v>
      </c>
    </row>
    <row r="531" s="12" customFormat="1">
      <c r="B531" s="245"/>
      <c r="C531" s="246"/>
      <c r="D531" s="232" t="s">
        <v>155</v>
      </c>
      <c r="E531" s="247" t="s">
        <v>21</v>
      </c>
      <c r="F531" s="248" t="s">
        <v>1193</v>
      </c>
      <c r="G531" s="246"/>
      <c r="H531" s="249">
        <v>4.5899999999999999</v>
      </c>
      <c r="I531" s="250"/>
      <c r="J531" s="246"/>
      <c r="K531" s="246"/>
      <c r="L531" s="251"/>
      <c r="M531" s="252"/>
      <c r="N531" s="253"/>
      <c r="O531" s="253"/>
      <c r="P531" s="253"/>
      <c r="Q531" s="253"/>
      <c r="R531" s="253"/>
      <c r="S531" s="253"/>
      <c r="T531" s="254"/>
      <c r="AT531" s="255" t="s">
        <v>155</v>
      </c>
      <c r="AU531" s="255" t="s">
        <v>82</v>
      </c>
      <c r="AV531" s="12" t="s">
        <v>82</v>
      </c>
      <c r="AW531" s="12" t="s">
        <v>35</v>
      </c>
      <c r="AX531" s="12" t="s">
        <v>72</v>
      </c>
      <c r="AY531" s="255" t="s">
        <v>143</v>
      </c>
    </row>
    <row r="532" s="12" customFormat="1">
      <c r="B532" s="245"/>
      <c r="C532" s="246"/>
      <c r="D532" s="232" t="s">
        <v>155</v>
      </c>
      <c r="E532" s="247" t="s">
        <v>21</v>
      </c>
      <c r="F532" s="248" t="s">
        <v>1194</v>
      </c>
      <c r="G532" s="246"/>
      <c r="H532" s="249">
        <v>23.076000000000001</v>
      </c>
      <c r="I532" s="250"/>
      <c r="J532" s="246"/>
      <c r="K532" s="246"/>
      <c r="L532" s="251"/>
      <c r="M532" s="252"/>
      <c r="N532" s="253"/>
      <c r="O532" s="253"/>
      <c r="P532" s="253"/>
      <c r="Q532" s="253"/>
      <c r="R532" s="253"/>
      <c r="S532" s="253"/>
      <c r="T532" s="254"/>
      <c r="AT532" s="255" t="s">
        <v>155</v>
      </c>
      <c r="AU532" s="255" t="s">
        <v>82</v>
      </c>
      <c r="AV532" s="12" t="s">
        <v>82</v>
      </c>
      <c r="AW532" s="12" t="s">
        <v>35</v>
      </c>
      <c r="AX532" s="12" t="s">
        <v>72</v>
      </c>
      <c r="AY532" s="255" t="s">
        <v>143</v>
      </c>
    </row>
    <row r="533" s="12" customFormat="1">
      <c r="B533" s="245"/>
      <c r="C533" s="246"/>
      <c r="D533" s="232" t="s">
        <v>155</v>
      </c>
      <c r="E533" s="247" t="s">
        <v>21</v>
      </c>
      <c r="F533" s="248" t="s">
        <v>1195</v>
      </c>
      <c r="G533" s="246"/>
      <c r="H533" s="249">
        <v>0.38300000000000001</v>
      </c>
      <c r="I533" s="250"/>
      <c r="J533" s="246"/>
      <c r="K533" s="246"/>
      <c r="L533" s="251"/>
      <c r="M533" s="252"/>
      <c r="N533" s="253"/>
      <c r="O533" s="253"/>
      <c r="P533" s="253"/>
      <c r="Q533" s="253"/>
      <c r="R533" s="253"/>
      <c r="S533" s="253"/>
      <c r="T533" s="254"/>
      <c r="AT533" s="255" t="s">
        <v>155</v>
      </c>
      <c r="AU533" s="255" t="s">
        <v>82</v>
      </c>
      <c r="AV533" s="12" t="s">
        <v>82</v>
      </c>
      <c r="AW533" s="12" t="s">
        <v>35</v>
      </c>
      <c r="AX533" s="12" t="s">
        <v>72</v>
      </c>
      <c r="AY533" s="255" t="s">
        <v>143</v>
      </c>
    </row>
    <row r="534" s="13" customFormat="1">
      <c r="B534" s="256"/>
      <c r="C534" s="257"/>
      <c r="D534" s="232" t="s">
        <v>155</v>
      </c>
      <c r="E534" s="258" t="s">
        <v>21</v>
      </c>
      <c r="F534" s="259" t="s">
        <v>167</v>
      </c>
      <c r="G534" s="257"/>
      <c r="H534" s="260">
        <v>42.286999999999999</v>
      </c>
      <c r="I534" s="261"/>
      <c r="J534" s="257"/>
      <c r="K534" s="257"/>
      <c r="L534" s="262"/>
      <c r="M534" s="263"/>
      <c r="N534" s="264"/>
      <c r="O534" s="264"/>
      <c r="P534" s="264"/>
      <c r="Q534" s="264"/>
      <c r="R534" s="264"/>
      <c r="S534" s="264"/>
      <c r="T534" s="265"/>
      <c r="AT534" s="266" t="s">
        <v>155</v>
      </c>
      <c r="AU534" s="266" t="s">
        <v>82</v>
      </c>
      <c r="AV534" s="13" t="s">
        <v>151</v>
      </c>
      <c r="AW534" s="13" t="s">
        <v>35</v>
      </c>
      <c r="AX534" s="13" t="s">
        <v>80</v>
      </c>
      <c r="AY534" s="266" t="s">
        <v>143</v>
      </c>
    </row>
    <row r="535" s="1" customFormat="1" ht="16.5" customHeight="1">
      <c r="B535" s="45"/>
      <c r="C535" s="220" t="s">
        <v>675</v>
      </c>
      <c r="D535" s="220" t="s">
        <v>146</v>
      </c>
      <c r="E535" s="221" t="s">
        <v>717</v>
      </c>
      <c r="F535" s="222" t="s">
        <v>718</v>
      </c>
      <c r="G535" s="223" t="s">
        <v>419</v>
      </c>
      <c r="H535" s="224">
        <v>37.914999999999999</v>
      </c>
      <c r="I535" s="225"/>
      <c r="J535" s="226">
        <f>ROUND(I535*H535,2)</f>
        <v>0</v>
      </c>
      <c r="K535" s="222" t="s">
        <v>150</v>
      </c>
      <c r="L535" s="71"/>
      <c r="M535" s="227" t="s">
        <v>21</v>
      </c>
      <c r="N535" s="228" t="s">
        <v>43</v>
      </c>
      <c r="O535" s="46"/>
      <c r="P535" s="229">
        <f>O535*H535</f>
        <v>0</v>
      </c>
      <c r="Q535" s="229">
        <v>3.0000000000000001E-05</v>
      </c>
      <c r="R535" s="229">
        <f>Q535*H535</f>
        <v>0.0011374499999999999</v>
      </c>
      <c r="S535" s="229">
        <v>0</v>
      </c>
      <c r="T535" s="230">
        <f>S535*H535</f>
        <v>0</v>
      </c>
      <c r="AR535" s="23" t="s">
        <v>239</v>
      </c>
      <c r="AT535" s="23" t="s">
        <v>146</v>
      </c>
      <c r="AU535" s="23" t="s">
        <v>82</v>
      </c>
      <c r="AY535" s="23" t="s">
        <v>143</v>
      </c>
      <c r="BE535" s="231">
        <f>IF(N535="základní",J535,0)</f>
        <v>0</v>
      </c>
      <c r="BF535" s="231">
        <f>IF(N535="snížená",J535,0)</f>
        <v>0</v>
      </c>
      <c r="BG535" s="231">
        <f>IF(N535="zákl. přenesená",J535,0)</f>
        <v>0</v>
      </c>
      <c r="BH535" s="231">
        <f>IF(N535="sníž. přenesená",J535,0)</f>
        <v>0</v>
      </c>
      <c r="BI535" s="231">
        <f>IF(N535="nulová",J535,0)</f>
        <v>0</v>
      </c>
      <c r="BJ535" s="23" t="s">
        <v>80</v>
      </c>
      <c r="BK535" s="231">
        <f>ROUND(I535*H535,2)</f>
        <v>0</v>
      </c>
      <c r="BL535" s="23" t="s">
        <v>239</v>
      </c>
      <c r="BM535" s="23" t="s">
        <v>719</v>
      </c>
    </row>
    <row r="536" s="1" customFormat="1">
      <c r="B536" s="45"/>
      <c r="C536" s="73"/>
      <c r="D536" s="232" t="s">
        <v>153</v>
      </c>
      <c r="E536" s="73"/>
      <c r="F536" s="233" t="s">
        <v>715</v>
      </c>
      <c r="G536" s="73"/>
      <c r="H536" s="73"/>
      <c r="I536" s="190"/>
      <c r="J536" s="73"/>
      <c r="K536" s="73"/>
      <c r="L536" s="71"/>
      <c r="M536" s="234"/>
      <c r="N536" s="46"/>
      <c r="O536" s="46"/>
      <c r="P536" s="46"/>
      <c r="Q536" s="46"/>
      <c r="R536" s="46"/>
      <c r="S536" s="46"/>
      <c r="T536" s="94"/>
      <c r="AT536" s="23" t="s">
        <v>153</v>
      </c>
      <c r="AU536" s="23" t="s">
        <v>82</v>
      </c>
    </row>
    <row r="537" s="11" customFormat="1">
      <c r="B537" s="235"/>
      <c r="C537" s="236"/>
      <c r="D537" s="232" t="s">
        <v>155</v>
      </c>
      <c r="E537" s="237" t="s">
        <v>21</v>
      </c>
      <c r="F537" s="238" t="s">
        <v>488</v>
      </c>
      <c r="G537" s="236"/>
      <c r="H537" s="237" t="s">
        <v>21</v>
      </c>
      <c r="I537" s="239"/>
      <c r="J537" s="236"/>
      <c r="K537" s="236"/>
      <c r="L537" s="240"/>
      <c r="M537" s="241"/>
      <c r="N537" s="242"/>
      <c r="O537" s="242"/>
      <c r="P537" s="242"/>
      <c r="Q537" s="242"/>
      <c r="R537" s="242"/>
      <c r="S537" s="242"/>
      <c r="T537" s="243"/>
      <c r="AT537" s="244" t="s">
        <v>155</v>
      </c>
      <c r="AU537" s="244" t="s">
        <v>82</v>
      </c>
      <c r="AV537" s="11" t="s">
        <v>80</v>
      </c>
      <c r="AW537" s="11" t="s">
        <v>35</v>
      </c>
      <c r="AX537" s="11" t="s">
        <v>72</v>
      </c>
      <c r="AY537" s="244" t="s">
        <v>143</v>
      </c>
    </row>
    <row r="538" s="12" customFormat="1">
      <c r="B538" s="245"/>
      <c r="C538" s="246"/>
      <c r="D538" s="232" t="s">
        <v>155</v>
      </c>
      <c r="E538" s="247" t="s">
        <v>21</v>
      </c>
      <c r="F538" s="248" t="s">
        <v>1197</v>
      </c>
      <c r="G538" s="246"/>
      <c r="H538" s="249">
        <v>36</v>
      </c>
      <c r="I538" s="250"/>
      <c r="J538" s="246"/>
      <c r="K538" s="246"/>
      <c r="L538" s="251"/>
      <c r="M538" s="252"/>
      <c r="N538" s="253"/>
      <c r="O538" s="253"/>
      <c r="P538" s="253"/>
      <c r="Q538" s="253"/>
      <c r="R538" s="253"/>
      <c r="S538" s="253"/>
      <c r="T538" s="254"/>
      <c r="AT538" s="255" t="s">
        <v>155</v>
      </c>
      <c r="AU538" s="255" t="s">
        <v>82</v>
      </c>
      <c r="AV538" s="12" t="s">
        <v>82</v>
      </c>
      <c r="AW538" s="12" t="s">
        <v>35</v>
      </c>
      <c r="AX538" s="12" t="s">
        <v>72</v>
      </c>
      <c r="AY538" s="255" t="s">
        <v>143</v>
      </c>
    </row>
    <row r="539" s="12" customFormat="1">
      <c r="B539" s="245"/>
      <c r="C539" s="246"/>
      <c r="D539" s="232" t="s">
        <v>155</v>
      </c>
      <c r="E539" s="247" t="s">
        <v>21</v>
      </c>
      <c r="F539" s="248" t="s">
        <v>1198</v>
      </c>
      <c r="G539" s="246"/>
      <c r="H539" s="249">
        <v>1.915</v>
      </c>
      <c r="I539" s="250"/>
      <c r="J539" s="246"/>
      <c r="K539" s="246"/>
      <c r="L539" s="251"/>
      <c r="M539" s="252"/>
      <c r="N539" s="253"/>
      <c r="O539" s="253"/>
      <c r="P539" s="253"/>
      <c r="Q539" s="253"/>
      <c r="R539" s="253"/>
      <c r="S539" s="253"/>
      <c r="T539" s="254"/>
      <c r="AT539" s="255" t="s">
        <v>155</v>
      </c>
      <c r="AU539" s="255" t="s">
        <v>82</v>
      </c>
      <c r="AV539" s="12" t="s">
        <v>82</v>
      </c>
      <c r="AW539" s="12" t="s">
        <v>35</v>
      </c>
      <c r="AX539" s="12" t="s">
        <v>72</v>
      </c>
      <c r="AY539" s="255" t="s">
        <v>143</v>
      </c>
    </row>
    <row r="540" s="13" customFormat="1">
      <c r="B540" s="256"/>
      <c r="C540" s="257"/>
      <c r="D540" s="232" t="s">
        <v>155</v>
      </c>
      <c r="E540" s="258" t="s">
        <v>21</v>
      </c>
      <c r="F540" s="259" t="s">
        <v>167</v>
      </c>
      <c r="G540" s="257"/>
      <c r="H540" s="260">
        <v>37.914999999999999</v>
      </c>
      <c r="I540" s="261"/>
      <c r="J540" s="257"/>
      <c r="K540" s="257"/>
      <c r="L540" s="262"/>
      <c r="M540" s="263"/>
      <c r="N540" s="264"/>
      <c r="O540" s="264"/>
      <c r="P540" s="264"/>
      <c r="Q540" s="264"/>
      <c r="R540" s="264"/>
      <c r="S540" s="264"/>
      <c r="T540" s="265"/>
      <c r="AT540" s="266" t="s">
        <v>155</v>
      </c>
      <c r="AU540" s="266" t="s">
        <v>82</v>
      </c>
      <c r="AV540" s="13" t="s">
        <v>151</v>
      </c>
      <c r="AW540" s="13" t="s">
        <v>35</v>
      </c>
      <c r="AX540" s="13" t="s">
        <v>80</v>
      </c>
      <c r="AY540" s="266" t="s">
        <v>143</v>
      </c>
    </row>
    <row r="541" s="1" customFormat="1" ht="38.25" customHeight="1">
      <c r="B541" s="45"/>
      <c r="C541" s="220" t="s">
        <v>680</v>
      </c>
      <c r="D541" s="220" t="s">
        <v>146</v>
      </c>
      <c r="E541" s="221" t="s">
        <v>727</v>
      </c>
      <c r="F541" s="222" t="s">
        <v>728</v>
      </c>
      <c r="G541" s="223" t="s">
        <v>370</v>
      </c>
      <c r="H541" s="224">
        <v>0.68500000000000005</v>
      </c>
      <c r="I541" s="225"/>
      <c r="J541" s="226">
        <f>ROUND(I541*H541,2)</f>
        <v>0</v>
      </c>
      <c r="K541" s="222" t="s">
        <v>150</v>
      </c>
      <c r="L541" s="71"/>
      <c r="M541" s="227" t="s">
        <v>21</v>
      </c>
      <c r="N541" s="228" t="s">
        <v>43</v>
      </c>
      <c r="O541" s="46"/>
      <c r="P541" s="229">
        <f>O541*H541</f>
        <v>0</v>
      </c>
      <c r="Q541" s="229">
        <v>0</v>
      </c>
      <c r="R541" s="229">
        <f>Q541*H541</f>
        <v>0</v>
      </c>
      <c r="S541" s="229">
        <v>0</v>
      </c>
      <c r="T541" s="230">
        <f>S541*H541</f>
        <v>0</v>
      </c>
      <c r="AR541" s="23" t="s">
        <v>239</v>
      </c>
      <c r="AT541" s="23" t="s">
        <v>146</v>
      </c>
      <c r="AU541" s="23" t="s">
        <v>82</v>
      </c>
      <c r="AY541" s="23" t="s">
        <v>143</v>
      </c>
      <c r="BE541" s="231">
        <f>IF(N541="základní",J541,0)</f>
        <v>0</v>
      </c>
      <c r="BF541" s="231">
        <f>IF(N541="snížená",J541,0)</f>
        <v>0</v>
      </c>
      <c r="BG541" s="231">
        <f>IF(N541="zákl. přenesená",J541,0)</f>
        <v>0</v>
      </c>
      <c r="BH541" s="231">
        <f>IF(N541="sníž. přenesená",J541,0)</f>
        <v>0</v>
      </c>
      <c r="BI541" s="231">
        <f>IF(N541="nulová",J541,0)</f>
        <v>0</v>
      </c>
      <c r="BJ541" s="23" t="s">
        <v>80</v>
      </c>
      <c r="BK541" s="231">
        <f>ROUND(I541*H541,2)</f>
        <v>0</v>
      </c>
      <c r="BL541" s="23" t="s">
        <v>239</v>
      </c>
      <c r="BM541" s="23" t="s">
        <v>729</v>
      </c>
    </row>
    <row r="542" s="1" customFormat="1">
      <c r="B542" s="45"/>
      <c r="C542" s="73"/>
      <c r="D542" s="232" t="s">
        <v>153</v>
      </c>
      <c r="E542" s="73"/>
      <c r="F542" s="233" t="s">
        <v>679</v>
      </c>
      <c r="G542" s="73"/>
      <c r="H542" s="73"/>
      <c r="I542" s="190"/>
      <c r="J542" s="73"/>
      <c r="K542" s="73"/>
      <c r="L542" s="71"/>
      <c r="M542" s="234"/>
      <c r="N542" s="46"/>
      <c r="O542" s="46"/>
      <c r="P542" s="46"/>
      <c r="Q542" s="46"/>
      <c r="R542" s="46"/>
      <c r="S542" s="46"/>
      <c r="T542" s="94"/>
      <c r="AT542" s="23" t="s">
        <v>153</v>
      </c>
      <c r="AU542" s="23" t="s">
        <v>82</v>
      </c>
    </row>
    <row r="543" s="1" customFormat="1" ht="38.25" customHeight="1">
      <c r="B543" s="45"/>
      <c r="C543" s="220" t="s">
        <v>684</v>
      </c>
      <c r="D543" s="220" t="s">
        <v>146</v>
      </c>
      <c r="E543" s="221" t="s">
        <v>731</v>
      </c>
      <c r="F543" s="222" t="s">
        <v>732</v>
      </c>
      <c r="G543" s="223" t="s">
        <v>370</v>
      </c>
      <c r="H543" s="224">
        <v>0.68500000000000005</v>
      </c>
      <c r="I543" s="225"/>
      <c r="J543" s="226">
        <f>ROUND(I543*H543,2)</f>
        <v>0</v>
      </c>
      <c r="K543" s="222" t="s">
        <v>150</v>
      </c>
      <c r="L543" s="71"/>
      <c r="M543" s="227" t="s">
        <v>21</v>
      </c>
      <c r="N543" s="228" t="s">
        <v>43</v>
      </c>
      <c r="O543" s="46"/>
      <c r="P543" s="229">
        <f>O543*H543</f>
        <v>0</v>
      </c>
      <c r="Q543" s="229">
        <v>0</v>
      </c>
      <c r="R543" s="229">
        <f>Q543*H543</f>
        <v>0</v>
      </c>
      <c r="S543" s="229">
        <v>0</v>
      </c>
      <c r="T543" s="230">
        <f>S543*H543</f>
        <v>0</v>
      </c>
      <c r="AR543" s="23" t="s">
        <v>239</v>
      </c>
      <c r="AT543" s="23" t="s">
        <v>146</v>
      </c>
      <c r="AU543" s="23" t="s">
        <v>82</v>
      </c>
      <c r="AY543" s="23" t="s">
        <v>143</v>
      </c>
      <c r="BE543" s="231">
        <f>IF(N543="základní",J543,0)</f>
        <v>0</v>
      </c>
      <c r="BF543" s="231">
        <f>IF(N543="snížená",J543,0)</f>
        <v>0</v>
      </c>
      <c r="BG543" s="231">
        <f>IF(N543="zákl. přenesená",J543,0)</f>
        <v>0</v>
      </c>
      <c r="BH543" s="231">
        <f>IF(N543="sníž. přenesená",J543,0)</f>
        <v>0</v>
      </c>
      <c r="BI543" s="231">
        <f>IF(N543="nulová",J543,0)</f>
        <v>0</v>
      </c>
      <c r="BJ543" s="23" t="s">
        <v>80</v>
      </c>
      <c r="BK543" s="231">
        <f>ROUND(I543*H543,2)</f>
        <v>0</v>
      </c>
      <c r="BL543" s="23" t="s">
        <v>239</v>
      </c>
      <c r="BM543" s="23" t="s">
        <v>733</v>
      </c>
    </row>
    <row r="544" s="1" customFormat="1">
      <c r="B544" s="45"/>
      <c r="C544" s="73"/>
      <c r="D544" s="232" t="s">
        <v>153</v>
      </c>
      <c r="E544" s="73"/>
      <c r="F544" s="233" t="s">
        <v>679</v>
      </c>
      <c r="G544" s="73"/>
      <c r="H544" s="73"/>
      <c r="I544" s="190"/>
      <c r="J544" s="73"/>
      <c r="K544" s="73"/>
      <c r="L544" s="71"/>
      <c r="M544" s="234"/>
      <c r="N544" s="46"/>
      <c r="O544" s="46"/>
      <c r="P544" s="46"/>
      <c r="Q544" s="46"/>
      <c r="R544" s="46"/>
      <c r="S544" s="46"/>
      <c r="T544" s="94"/>
      <c r="AT544" s="23" t="s">
        <v>153</v>
      </c>
      <c r="AU544" s="23" t="s">
        <v>82</v>
      </c>
    </row>
    <row r="545" s="1" customFormat="1" ht="38.25" customHeight="1">
      <c r="B545" s="45"/>
      <c r="C545" s="220" t="s">
        <v>691</v>
      </c>
      <c r="D545" s="220" t="s">
        <v>146</v>
      </c>
      <c r="E545" s="221" t="s">
        <v>735</v>
      </c>
      <c r="F545" s="222" t="s">
        <v>736</v>
      </c>
      <c r="G545" s="223" t="s">
        <v>370</v>
      </c>
      <c r="H545" s="224">
        <v>13.015000000000001</v>
      </c>
      <c r="I545" s="225"/>
      <c r="J545" s="226">
        <f>ROUND(I545*H545,2)</f>
        <v>0</v>
      </c>
      <c r="K545" s="222" t="s">
        <v>150</v>
      </c>
      <c r="L545" s="71"/>
      <c r="M545" s="227" t="s">
        <v>21</v>
      </c>
      <c r="N545" s="228" t="s">
        <v>43</v>
      </c>
      <c r="O545" s="46"/>
      <c r="P545" s="229">
        <f>O545*H545</f>
        <v>0</v>
      </c>
      <c r="Q545" s="229">
        <v>0</v>
      </c>
      <c r="R545" s="229">
        <f>Q545*H545</f>
        <v>0</v>
      </c>
      <c r="S545" s="229">
        <v>0</v>
      </c>
      <c r="T545" s="230">
        <f>S545*H545</f>
        <v>0</v>
      </c>
      <c r="AR545" s="23" t="s">
        <v>239</v>
      </c>
      <c r="AT545" s="23" t="s">
        <v>146</v>
      </c>
      <c r="AU545" s="23" t="s">
        <v>82</v>
      </c>
      <c r="AY545" s="23" t="s">
        <v>143</v>
      </c>
      <c r="BE545" s="231">
        <f>IF(N545="základní",J545,0)</f>
        <v>0</v>
      </c>
      <c r="BF545" s="231">
        <f>IF(N545="snížená",J545,0)</f>
        <v>0</v>
      </c>
      <c r="BG545" s="231">
        <f>IF(N545="zákl. přenesená",J545,0)</f>
        <v>0</v>
      </c>
      <c r="BH545" s="231">
        <f>IF(N545="sníž. přenesená",J545,0)</f>
        <v>0</v>
      </c>
      <c r="BI545" s="231">
        <f>IF(N545="nulová",J545,0)</f>
        <v>0</v>
      </c>
      <c r="BJ545" s="23" t="s">
        <v>80</v>
      </c>
      <c r="BK545" s="231">
        <f>ROUND(I545*H545,2)</f>
        <v>0</v>
      </c>
      <c r="BL545" s="23" t="s">
        <v>239</v>
      </c>
      <c r="BM545" s="23" t="s">
        <v>737</v>
      </c>
    </row>
    <row r="546" s="1" customFormat="1">
      <c r="B546" s="45"/>
      <c r="C546" s="73"/>
      <c r="D546" s="232" t="s">
        <v>153</v>
      </c>
      <c r="E546" s="73"/>
      <c r="F546" s="233" t="s">
        <v>679</v>
      </c>
      <c r="G546" s="73"/>
      <c r="H546" s="73"/>
      <c r="I546" s="190"/>
      <c r="J546" s="73"/>
      <c r="K546" s="73"/>
      <c r="L546" s="71"/>
      <c r="M546" s="234"/>
      <c r="N546" s="46"/>
      <c r="O546" s="46"/>
      <c r="P546" s="46"/>
      <c r="Q546" s="46"/>
      <c r="R546" s="46"/>
      <c r="S546" s="46"/>
      <c r="T546" s="94"/>
      <c r="AT546" s="23" t="s">
        <v>153</v>
      </c>
      <c r="AU546" s="23" t="s">
        <v>82</v>
      </c>
    </row>
    <row r="547" s="12" customFormat="1">
      <c r="B547" s="245"/>
      <c r="C547" s="246"/>
      <c r="D547" s="232" t="s">
        <v>155</v>
      </c>
      <c r="E547" s="246"/>
      <c r="F547" s="248" t="s">
        <v>1199</v>
      </c>
      <c r="G547" s="246"/>
      <c r="H547" s="249">
        <v>13.015000000000001</v>
      </c>
      <c r="I547" s="250"/>
      <c r="J547" s="246"/>
      <c r="K547" s="246"/>
      <c r="L547" s="251"/>
      <c r="M547" s="252"/>
      <c r="N547" s="253"/>
      <c r="O547" s="253"/>
      <c r="P547" s="253"/>
      <c r="Q547" s="253"/>
      <c r="R547" s="253"/>
      <c r="S547" s="253"/>
      <c r="T547" s="254"/>
      <c r="AT547" s="255" t="s">
        <v>155</v>
      </c>
      <c r="AU547" s="255" t="s">
        <v>82</v>
      </c>
      <c r="AV547" s="12" t="s">
        <v>82</v>
      </c>
      <c r="AW547" s="12" t="s">
        <v>6</v>
      </c>
      <c r="AX547" s="12" t="s">
        <v>80</v>
      </c>
      <c r="AY547" s="255" t="s">
        <v>143</v>
      </c>
    </row>
    <row r="548" s="10" customFormat="1" ht="29.88" customHeight="1">
      <c r="B548" s="204"/>
      <c r="C548" s="205"/>
      <c r="D548" s="206" t="s">
        <v>71</v>
      </c>
      <c r="E548" s="218" t="s">
        <v>739</v>
      </c>
      <c r="F548" s="218" t="s">
        <v>740</v>
      </c>
      <c r="G548" s="205"/>
      <c r="H548" s="205"/>
      <c r="I548" s="208"/>
      <c r="J548" s="219">
        <f>BK548</f>
        <v>0</v>
      </c>
      <c r="K548" s="205"/>
      <c r="L548" s="210"/>
      <c r="M548" s="211"/>
      <c r="N548" s="212"/>
      <c r="O548" s="212"/>
      <c r="P548" s="213">
        <f>SUM(P549:P558)</f>
        <v>0</v>
      </c>
      <c r="Q548" s="212"/>
      <c r="R548" s="213">
        <f>SUM(R549:R558)</f>
        <v>0.0042330000000000007</v>
      </c>
      <c r="S548" s="212"/>
      <c r="T548" s="214">
        <f>SUM(T549:T558)</f>
        <v>0</v>
      </c>
      <c r="AR548" s="215" t="s">
        <v>82</v>
      </c>
      <c r="AT548" s="216" t="s">
        <v>71</v>
      </c>
      <c r="AU548" s="216" t="s">
        <v>80</v>
      </c>
      <c r="AY548" s="215" t="s">
        <v>143</v>
      </c>
      <c r="BK548" s="217">
        <f>SUM(BK549:BK558)</f>
        <v>0</v>
      </c>
    </row>
    <row r="549" s="1" customFormat="1" ht="16.5" customHeight="1">
      <c r="B549" s="45"/>
      <c r="C549" s="220" t="s">
        <v>695</v>
      </c>
      <c r="D549" s="220" t="s">
        <v>146</v>
      </c>
      <c r="E549" s="221" t="s">
        <v>742</v>
      </c>
      <c r="F549" s="222" t="s">
        <v>743</v>
      </c>
      <c r="G549" s="223" t="s">
        <v>162</v>
      </c>
      <c r="H549" s="224">
        <v>8.3000000000000007</v>
      </c>
      <c r="I549" s="225"/>
      <c r="J549" s="226">
        <f>ROUND(I549*H549,2)</f>
        <v>0</v>
      </c>
      <c r="K549" s="222" t="s">
        <v>150</v>
      </c>
      <c r="L549" s="71"/>
      <c r="M549" s="227" t="s">
        <v>21</v>
      </c>
      <c r="N549" s="228" t="s">
        <v>43</v>
      </c>
      <c r="O549" s="46"/>
      <c r="P549" s="229">
        <f>O549*H549</f>
        <v>0</v>
      </c>
      <c r="Q549" s="229">
        <v>0.00017000000000000001</v>
      </c>
      <c r="R549" s="229">
        <f>Q549*H549</f>
        <v>0.0014110000000000001</v>
      </c>
      <c r="S549" s="229">
        <v>0</v>
      </c>
      <c r="T549" s="230">
        <f>S549*H549</f>
        <v>0</v>
      </c>
      <c r="AR549" s="23" t="s">
        <v>239</v>
      </c>
      <c r="AT549" s="23" t="s">
        <v>146</v>
      </c>
      <c r="AU549" s="23" t="s">
        <v>82</v>
      </c>
      <c r="AY549" s="23" t="s">
        <v>143</v>
      </c>
      <c r="BE549" s="231">
        <f>IF(N549="základní",J549,0)</f>
        <v>0</v>
      </c>
      <c r="BF549" s="231">
        <f>IF(N549="snížená",J549,0)</f>
        <v>0</v>
      </c>
      <c r="BG549" s="231">
        <f>IF(N549="zákl. přenesená",J549,0)</f>
        <v>0</v>
      </c>
      <c r="BH549" s="231">
        <f>IF(N549="sníž. přenesená",J549,0)</f>
        <v>0</v>
      </c>
      <c r="BI549" s="231">
        <f>IF(N549="nulová",J549,0)</f>
        <v>0</v>
      </c>
      <c r="BJ549" s="23" t="s">
        <v>80</v>
      </c>
      <c r="BK549" s="231">
        <f>ROUND(I549*H549,2)</f>
        <v>0</v>
      </c>
      <c r="BL549" s="23" t="s">
        <v>239</v>
      </c>
      <c r="BM549" s="23" t="s">
        <v>744</v>
      </c>
    </row>
    <row r="550" s="11" customFormat="1">
      <c r="B550" s="235"/>
      <c r="C550" s="236"/>
      <c r="D550" s="232" t="s">
        <v>155</v>
      </c>
      <c r="E550" s="237" t="s">
        <v>21</v>
      </c>
      <c r="F550" s="238" t="s">
        <v>745</v>
      </c>
      <c r="G550" s="236"/>
      <c r="H550" s="237" t="s">
        <v>21</v>
      </c>
      <c r="I550" s="239"/>
      <c r="J550" s="236"/>
      <c r="K550" s="236"/>
      <c r="L550" s="240"/>
      <c r="M550" s="241"/>
      <c r="N550" s="242"/>
      <c r="O550" s="242"/>
      <c r="P550" s="242"/>
      <c r="Q550" s="242"/>
      <c r="R550" s="242"/>
      <c r="S550" s="242"/>
      <c r="T550" s="243"/>
      <c r="AT550" s="244" t="s">
        <v>155</v>
      </c>
      <c r="AU550" s="244" t="s">
        <v>82</v>
      </c>
      <c r="AV550" s="11" t="s">
        <v>80</v>
      </c>
      <c r="AW550" s="11" t="s">
        <v>35</v>
      </c>
      <c r="AX550" s="11" t="s">
        <v>72</v>
      </c>
      <c r="AY550" s="244" t="s">
        <v>143</v>
      </c>
    </row>
    <row r="551" s="12" customFormat="1">
      <c r="B551" s="245"/>
      <c r="C551" s="246"/>
      <c r="D551" s="232" t="s">
        <v>155</v>
      </c>
      <c r="E551" s="247" t="s">
        <v>21</v>
      </c>
      <c r="F551" s="248" t="s">
        <v>1200</v>
      </c>
      <c r="G551" s="246"/>
      <c r="H551" s="249">
        <v>3.6000000000000001</v>
      </c>
      <c r="I551" s="250"/>
      <c r="J551" s="246"/>
      <c r="K551" s="246"/>
      <c r="L551" s="251"/>
      <c r="M551" s="252"/>
      <c r="N551" s="253"/>
      <c r="O551" s="253"/>
      <c r="P551" s="253"/>
      <c r="Q551" s="253"/>
      <c r="R551" s="253"/>
      <c r="S551" s="253"/>
      <c r="T551" s="254"/>
      <c r="AT551" s="255" t="s">
        <v>155</v>
      </c>
      <c r="AU551" s="255" t="s">
        <v>82</v>
      </c>
      <c r="AV551" s="12" t="s">
        <v>82</v>
      </c>
      <c r="AW551" s="12" t="s">
        <v>35</v>
      </c>
      <c r="AX551" s="12" t="s">
        <v>72</v>
      </c>
      <c r="AY551" s="255" t="s">
        <v>143</v>
      </c>
    </row>
    <row r="552" s="12" customFormat="1">
      <c r="B552" s="245"/>
      <c r="C552" s="246"/>
      <c r="D552" s="232" t="s">
        <v>155</v>
      </c>
      <c r="E552" s="247" t="s">
        <v>21</v>
      </c>
      <c r="F552" s="248" t="s">
        <v>1201</v>
      </c>
      <c r="G552" s="246"/>
      <c r="H552" s="249">
        <v>4.7000000000000002</v>
      </c>
      <c r="I552" s="250"/>
      <c r="J552" s="246"/>
      <c r="K552" s="246"/>
      <c r="L552" s="251"/>
      <c r="M552" s="252"/>
      <c r="N552" s="253"/>
      <c r="O552" s="253"/>
      <c r="P552" s="253"/>
      <c r="Q552" s="253"/>
      <c r="R552" s="253"/>
      <c r="S552" s="253"/>
      <c r="T552" s="254"/>
      <c r="AT552" s="255" t="s">
        <v>155</v>
      </c>
      <c r="AU552" s="255" t="s">
        <v>82</v>
      </c>
      <c r="AV552" s="12" t="s">
        <v>82</v>
      </c>
      <c r="AW552" s="12" t="s">
        <v>35</v>
      </c>
      <c r="AX552" s="12" t="s">
        <v>72</v>
      </c>
      <c r="AY552" s="255" t="s">
        <v>143</v>
      </c>
    </row>
    <row r="553" s="13" customFormat="1">
      <c r="B553" s="256"/>
      <c r="C553" s="257"/>
      <c r="D553" s="232" t="s">
        <v>155</v>
      </c>
      <c r="E553" s="258" t="s">
        <v>21</v>
      </c>
      <c r="F553" s="259" t="s">
        <v>167</v>
      </c>
      <c r="G553" s="257"/>
      <c r="H553" s="260">
        <v>8.3000000000000007</v>
      </c>
      <c r="I553" s="261"/>
      <c r="J553" s="257"/>
      <c r="K553" s="257"/>
      <c r="L553" s="262"/>
      <c r="M553" s="263"/>
      <c r="N553" s="264"/>
      <c r="O553" s="264"/>
      <c r="P553" s="264"/>
      <c r="Q553" s="264"/>
      <c r="R553" s="264"/>
      <c r="S553" s="264"/>
      <c r="T553" s="265"/>
      <c r="AT553" s="266" t="s">
        <v>155</v>
      </c>
      <c r="AU553" s="266" t="s">
        <v>82</v>
      </c>
      <c r="AV553" s="13" t="s">
        <v>151</v>
      </c>
      <c r="AW553" s="13" t="s">
        <v>35</v>
      </c>
      <c r="AX553" s="13" t="s">
        <v>80</v>
      </c>
      <c r="AY553" s="266" t="s">
        <v>143</v>
      </c>
    </row>
    <row r="554" s="1" customFormat="1" ht="16.5" customHeight="1">
      <c r="B554" s="45"/>
      <c r="C554" s="220" t="s">
        <v>702</v>
      </c>
      <c r="D554" s="220" t="s">
        <v>146</v>
      </c>
      <c r="E554" s="221" t="s">
        <v>750</v>
      </c>
      <c r="F554" s="222" t="s">
        <v>751</v>
      </c>
      <c r="G554" s="223" t="s">
        <v>162</v>
      </c>
      <c r="H554" s="224">
        <v>16.600000000000001</v>
      </c>
      <c r="I554" s="225"/>
      <c r="J554" s="226">
        <f>ROUND(I554*H554,2)</f>
        <v>0</v>
      </c>
      <c r="K554" s="222" t="s">
        <v>150</v>
      </c>
      <c r="L554" s="71"/>
      <c r="M554" s="227" t="s">
        <v>21</v>
      </c>
      <c r="N554" s="228" t="s">
        <v>43</v>
      </c>
      <c r="O554" s="46"/>
      <c r="P554" s="229">
        <f>O554*H554</f>
        <v>0</v>
      </c>
      <c r="Q554" s="229">
        <v>0.00017000000000000001</v>
      </c>
      <c r="R554" s="229">
        <f>Q554*H554</f>
        <v>0.0028220000000000003</v>
      </c>
      <c r="S554" s="229">
        <v>0</v>
      </c>
      <c r="T554" s="230">
        <f>S554*H554</f>
        <v>0</v>
      </c>
      <c r="AR554" s="23" t="s">
        <v>239</v>
      </c>
      <c r="AT554" s="23" t="s">
        <v>146</v>
      </c>
      <c r="AU554" s="23" t="s">
        <v>82</v>
      </c>
      <c r="AY554" s="23" t="s">
        <v>143</v>
      </c>
      <c r="BE554" s="231">
        <f>IF(N554="základní",J554,0)</f>
        <v>0</v>
      </c>
      <c r="BF554" s="231">
        <f>IF(N554="snížená",J554,0)</f>
        <v>0</v>
      </c>
      <c r="BG554" s="231">
        <f>IF(N554="zákl. přenesená",J554,0)</f>
        <v>0</v>
      </c>
      <c r="BH554" s="231">
        <f>IF(N554="sníž. přenesená",J554,0)</f>
        <v>0</v>
      </c>
      <c r="BI554" s="231">
        <f>IF(N554="nulová",J554,0)</f>
        <v>0</v>
      </c>
      <c r="BJ554" s="23" t="s">
        <v>80</v>
      </c>
      <c r="BK554" s="231">
        <f>ROUND(I554*H554,2)</f>
        <v>0</v>
      </c>
      <c r="BL554" s="23" t="s">
        <v>239</v>
      </c>
      <c r="BM554" s="23" t="s">
        <v>752</v>
      </c>
    </row>
    <row r="555" s="11" customFormat="1">
      <c r="B555" s="235"/>
      <c r="C555" s="236"/>
      <c r="D555" s="232" t="s">
        <v>155</v>
      </c>
      <c r="E555" s="237" t="s">
        <v>21</v>
      </c>
      <c r="F555" s="238" t="s">
        <v>745</v>
      </c>
      <c r="G555" s="236"/>
      <c r="H555" s="237" t="s">
        <v>21</v>
      </c>
      <c r="I555" s="239"/>
      <c r="J555" s="236"/>
      <c r="K555" s="236"/>
      <c r="L555" s="240"/>
      <c r="M555" s="241"/>
      <c r="N555" s="242"/>
      <c r="O555" s="242"/>
      <c r="P555" s="242"/>
      <c r="Q555" s="242"/>
      <c r="R555" s="242"/>
      <c r="S555" s="242"/>
      <c r="T555" s="243"/>
      <c r="AT555" s="244" t="s">
        <v>155</v>
      </c>
      <c r="AU555" s="244" t="s">
        <v>82</v>
      </c>
      <c r="AV555" s="11" t="s">
        <v>80</v>
      </c>
      <c r="AW555" s="11" t="s">
        <v>35</v>
      </c>
      <c r="AX555" s="11" t="s">
        <v>72</v>
      </c>
      <c r="AY555" s="244" t="s">
        <v>143</v>
      </c>
    </row>
    <row r="556" s="12" customFormat="1">
      <c r="B556" s="245"/>
      <c r="C556" s="246"/>
      <c r="D556" s="232" t="s">
        <v>155</v>
      </c>
      <c r="E556" s="247" t="s">
        <v>21</v>
      </c>
      <c r="F556" s="248" t="s">
        <v>1202</v>
      </c>
      <c r="G556" s="246"/>
      <c r="H556" s="249">
        <v>7.2000000000000002</v>
      </c>
      <c r="I556" s="250"/>
      <c r="J556" s="246"/>
      <c r="K556" s="246"/>
      <c r="L556" s="251"/>
      <c r="M556" s="252"/>
      <c r="N556" s="253"/>
      <c r="O556" s="253"/>
      <c r="P556" s="253"/>
      <c r="Q556" s="253"/>
      <c r="R556" s="253"/>
      <c r="S556" s="253"/>
      <c r="T556" s="254"/>
      <c r="AT556" s="255" t="s">
        <v>155</v>
      </c>
      <c r="AU556" s="255" t="s">
        <v>82</v>
      </c>
      <c r="AV556" s="12" t="s">
        <v>82</v>
      </c>
      <c r="AW556" s="12" t="s">
        <v>35</v>
      </c>
      <c r="AX556" s="12" t="s">
        <v>72</v>
      </c>
      <c r="AY556" s="255" t="s">
        <v>143</v>
      </c>
    </row>
    <row r="557" s="12" customFormat="1">
      <c r="B557" s="245"/>
      <c r="C557" s="246"/>
      <c r="D557" s="232" t="s">
        <v>155</v>
      </c>
      <c r="E557" s="247" t="s">
        <v>21</v>
      </c>
      <c r="F557" s="248" t="s">
        <v>1203</v>
      </c>
      <c r="G557" s="246"/>
      <c r="H557" s="249">
        <v>9.4000000000000004</v>
      </c>
      <c r="I557" s="250"/>
      <c r="J557" s="246"/>
      <c r="K557" s="246"/>
      <c r="L557" s="251"/>
      <c r="M557" s="252"/>
      <c r="N557" s="253"/>
      <c r="O557" s="253"/>
      <c r="P557" s="253"/>
      <c r="Q557" s="253"/>
      <c r="R557" s="253"/>
      <c r="S557" s="253"/>
      <c r="T557" s="254"/>
      <c r="AT557" s="255" t="s">
        <v>155</v>
      </c>
      <c r="AU557" s="255" t="s">
        <v>82</v>
      </c>
      <c r="AV557" s="12" t="s">
        <v>82</v>
      </c>
      <c r="AW557" s="12" t="s">
        <v>35</v>
      </c>
      <c r="AX557" s="12" t="s">
        <v>72</v>
      </c>
      <c r="AY557" s="255" t="s">
        <v>143</v>
      </c>
    </row>
    <row r="558" s="13" customFormat="1">
      <c r="B558" s="256"/>
      <c r="C558" s="257"/>
      <c r="D558" s="232" t="s">
        <v>155</v>
      </c>
      <c r="E558" s="258" t="s">
        <v>21</v>
      </c>
      <c r="F558" s="259" t="s">
        <v>167</v>
      </c>
      <c r="G558" s="257"/>
      <c r="H558" s="260">
        <v>16.600000000000001</v>
      </c>
      <c r="I558" s="261"/>
      <c r="J558" s="257"/>
      <c r="K558" s="257"/>
      <c r="L558" s="262"/>
      <c r="M558" s="263"/>
      <c r="N558" s="264"/>
      <c r="O558" s="264"/>
      <c r="P558" s="264"/>
      <c r="Q558" s="264"/>
      <c r="R558" s="264"/>
      <c r="S558" s="264"/>
      <c r="T558" s="265"/>
      <c r="AT558" s="266" t="s">
        <v>155</v>
      </c>
      <c r="AU558" s="266" t="s">
        <v>82</v>
      </c>
      <c r="AV558" s="13" t="s">
        <v>151</v>
      </c>
      <c r="AW558" s="13" t="s">
        <v>35</v>
      </c>
      <c r="AX558" s="13" t="s">
        <v>80</v>
      </c>
      <c r="AY558" s="266" t="s">
        <v>143</v>
      </c>
    </row>
    <row r="559" s="10" customFormat="1" ht="29.88" customHeight="1">
      <c r="B559" s="204"/>
      <c r="C559" s="205"/>
      <c r="D559" s="206" t="s">
        <v>71</v>
      </c>
      <c r="E559" s="218" t="s">
        <v>756</v>
      </c>
      <c r="F559" s="218" t="s">
        <v>757</v>
      </c>
      <c r="G559" s="205"/>
      <c r="H559" s="205"/>
      <c r="I559" s="208"/>
      <c r="J559" s="219">
        <f>BK559</f>
        <v>0</v>
      </c>
      <c r="K559" s="205"/>
      <c r="L559" s="210"/>
      <c r="M559" s="211"/>
      <c r="N559" s="212"/>
      <c r="O559" s="212"/>
      <c r="P559" s="213">
        <f>SUM(P560:P586)</f>
        <v>0</v>
      </c>
      <c r="Q559" s="212"/>
      <c r="R559" s="213">
        <f>SUM(R560:R586)</f>
        <v>0.30894428000000002</v>
      </c>
      <c r="S559" s="212"/>
      <c r="T559" s="214">
        <f>SUM(T560:T586)</f>
        <v>0.058708420000000004</v>
      </c>
      <c r="AR559" s="215" t="s">
        <v>82</v>
      </c>
      <c r="AT559" s="216" t="s">
        <v>71</v>
      </c>
      <c r="AU559" s="216" t="s">
        <v>80</v>
      </c>
      <c r="AY559" s="215" t="s">
        <v>143</v>
      </c>
      <c r="BK559" s="217">
        <f>SUM(BK560:BK586)</f>
        <v>0</v>
      </c>
    </row>
    <row r="560" s="1" customFormat="1" ht="16.5" customHeight="1">
      <c r="B560" s="45"/>
      <c r="C560" s="220" t="s">
        <v>707</v>
      </c>
      <c r="D560" s="220" t="s">
        <v>146</v>
      </c>
      <c r="E560" s="221" t="s">
        <v>759</v>
      </c>
      <c r="F560" s="222" t="s">
        <v>760</v>
      </c>
      <c r="G560" s="223" t="s">
        <v>162</v>
      </c>
      <c r="H560" s="224">
        <v>189.38200000000001</v>
      </c>
      <c r="I560" s="225"/>
      <c r="J560" s="226">
        <f>ROUND(I560*H560,2)</f>
        <v>0</v>
      </c>
      <c r="K560" s="222" t="s">
        <v>150</v>
      </c>
      <c r="L560" s="71"/>
      <c r="M560" s="227" t="s">
        <v>21</v>
      </c>
      <c r="N560" s="228" t="s">
        <v>43</v>
      </c>
      <c r="O560" s="46"/>
      <c r="P560" s="229">
        <f>O560*H560</f>
        <v>0</v>
      </c>
      <c r="Q560" s="229">
        <v>0.001</v>
      </c>
      <c r="R560" s="229">
        <f>Q560*H560</f>
        <v>0.18938200000000002</v>
      </c>
      <c r="S560" s="229">
        <v>0.00031</v>
      </c>
      <c r="T560" s="230">
        <f>S560*H560</f>
        <v>0.058708420000000004</v>
      </c>
      <c r="AR560" s="23" t="s">
        <v>239</v>
      </c>
      <c r="AT560" s="23" t="s">
        <v>146</v>
      </c>
      <c r="AU560" s="23" t="s">
        <v>82</v>
      </c>
      <c r="AY560" s="23" t="s">
        <v>143</v>
      </c>
      <c r="BE560" s="231">
        <f>IF(N560="základní",J560,0)</f>
        <v>0</v>
      </c>
      <c r="BF560" s="231">
        <f>IF(N560="snížená",J560,0)</f>
        <v>0</v>
      </c>
      <c r="BG560" s="231">
        <f>IF(N560="zákl. přenesená",J560,0)</f>
        <v>0</v>
      </c>
      <c r="BH560" s="231">
        <f>IF(N560="sníž. přenesená",J560,0)</f>
        <v>0</v>
      </c>
      <c r="BI560" s="231">
        <f>IF(N560="nulová",J560,0)</f>
        <v>0</v>
      </c>
      <c r="BJ560" s="23" t="s">
        <v>80</v>
      </c>
      <c r="BK560" s="231">
        <f>ROUND(I560*H560,2)</f>
        <v>0</v>
      </c>
      <c r="BL560" s="23" t="s">
        <v>239</v>
      </c>
      <c r="BM560" s="23" t="s">
        <v>761</v>
      </c>
    </row>
    <row r="561" s="1" customFormat="1">
      <c r="B561" s="45"/>
      <c r="C561" s="73"/>
      <c r="D561" s="232" t="s">
        <v>153</v>
      </c>
      <c r="E561" s="73"/>
      <c r="F561" s="233" t="s">
        <v>762</v>
      </c>
      <c r="G561" s="73"/>
      <c r="H561" s="73"/>
      <c r="I561" s="190"/>
      <c r="J561" s="73"/>
      <c r="K561" s="73"/>
      <c r="L561" s="71"/>
      <c r="M561" s="234"/>
      <c r="N561" s="46"/>
      <c r="O561" s="46"/>
      <c r="P561" s="46"/>
      <c r="Q561" s="46"/>
      <c r="R561" s="46"/>
      <c r="S561" s="46"/>
      <c r="T561" s="94"/>
      <c r="AT561" s="23" t="s">
        <v>153</v>
      </c>
      <c r="AU561" s="23" t="s">
        <v>82</v>
      </c>
    </row>
    <row r="562" s="11" customFormat="1">
      <c r="B562" s="235"/>
      <c r="C562" s="236"/>
      <c r="D562" s="232" t="s">
        <v>155</v>
      </c>
      <c r="E562" s="237" t="s">
        <v>21</v>
      </c>
      <c r="F562" s="238" t="s">
        <v>216</v>
      </c>
      <c r="G562" s="236"/>
      <c r="H562" s="237" t="s">
        <v>21</v>
      </c>
      <c r="I562" s="239"/>
      <c r="J562" s="236"/>
      <c r="K562" s="236"/>
      <c r="L562" s="240"/>
      <c r="M562" s="241"/>
      <c r="N562" s="242"/>
      <c r="O562" s="242"/>
      <c r="P562" s="242"/>
      <c r="Q562" s="242"/>
      <c r="R562" s="242"/>
      <c r="S562" s="242"/>
      <c r="T562" s="243"/>
      <c r="AT562" s="244" t="s">
        <v>155</v>
      </c>
      <c r="AU562" s="244" t="s">
        <v>82</v>
      </c>
      <c r="AV562" s="11" t="s">
        <v>80</v>
      </c>
      <c r="AW562" s="11" t="s">
        <v>35</v>
      </c>
      <c r="AX562" s="11" t="s">
        <v>72</v>
      </c>
      <c r="AY562" s="244" t="s">
        <v>143</v>
      </c>
    </row>
    <row r="563" s="11" customFormat="1">
      <c r="B563" s="235"/>
      <c r="C563" s="236"/>
      <c r="D563" s="232" t="s">
        <v>155</v>
      </c>
      <c r="E563" s="237" t="s">
        <v>21</v>
      </c>
      <c r="F563" s="238" t="s">
        <v>763</v>
      </c>
      <c r="G563" s="236"/>
      <c r="H563" s="237" t="s">
        <v>21</v>
      </c>
      <c r="I563" s="239"/>
      <c r="J563" s="236"/>
      <c r="K563" s="236"/>
      <c r="L563" s="240"/>
      <c r="M563" s="241"/>
      <c r="N563" s="242"/>
      <c r="O563" s="242"/>
      <c r="P563" s="242"/>
      <c r="Q563" s="242"/>
      <c r="R563" s="242"/>
      <c r="S563" s="242"/>
      <c r="T563" s="243"/>
      <c r="AT563" s="244" t="s">
        <v>155</v>
      </c>
      <c r="AU563" s="244" t="s">
        <v>82</v>
      </c>
      <c r="AV563" s="11" t="s">
        <v>80</v>
      </c>
      <c r="AW563" s="11" t="s">
        <v>35</v>
      </c>
      <c r="AX563" s="11" t="s">
        <v>72</v>
      </c>
      <c r="AY563" s="244" t="s">
        <v>143</v>
      </c>
    </row>
    <row r="564" s="12" customFormat="1">
      <c r="B564" s="245"/>
      <c r="C564" s="246"/>
      <c r="D564" s="232" t="s">
        <v>155</v>
      </c>
      <c r="E564" s="247" t="s">
        <v>21</v>
      </c>
      <c r="F564" s="248" t="s">
        <v>1204</v>
      </c>
      <c r="G564" s="246"/>
      <c r="H564" s="249">
        <v>189.38200000000001</v>
      </c>
      <c r="I564" s="250"/>
      <c r="J564" s="246"/>
      <c r="K564" s="246"/>
      <c r="L564" s="251"/>
      <c r="M564" s="252"/>
      <c r="N564" s="253"/>
      <c r="O564" s="253"/>
      <c r="P564" s="253"/>
      <c r="Q564" s="253"/>
      <c r="R564" s="253"/>
      <c r="S564" s="253"/>
      <c r="T564" s="254"/>
      <c r="AT564" s="255" t="s">
        <v>155</v>
      </c>
      <c r="AU564" s="255" t="s">
        <v>82</v>
      </c>
      <c r="AV564" s="12" t="s">
        <v>82</v>
      </c>
      <c r="AW564" s="12" t="s">
        <v>35</v>
      </c>
      <c r="AX564" s="12" t="s">
        <v>80</v>
      </c>
      <c r="AY564" s="255" t="s">
        <v>143</v>
      </c>
    </row>
    <row r="565" s="1" customFormat="1" ht="25.5" customHeight="1">
      <c r="B565" s="45"/>
      <c r="C565" s="220" t="s">
        <v>711</v>
      </c>
      <c r="D565" s="220" t="s">
        <v>146</v>
      </c>
      <c r="E565" s="221" t="s">
        <v>766</v>
      </c>
      <c r="F565" s="222" t="s">
        <v>767</v>
      </c>
      <c r="G565" s="223" t="s">
        <v>162</v>
      </c>
      <c r="H565" s="224">
        <v>259.91800000000001</v>
      </c>
      <c r="I565" s="225"/>
      <c r="J565" s="226">
        <f>ROUND(I565*H565,2)</f>
        <v>0</v>
      </c>
      <c r="K565" s="222" t="s">
        <v>150</v>
      </c>
      <c r="L565" s="71"/>
      <c r="M565" s="227" t="s">
        <v>21</v>
      </c>
      <c r="N565" s="228" t="s">
        <v>43</v>
      </c>
      <c r="O565" s="46"/>
      <c r="P565" s="229">
        <f>O565*H565</f>
        <v>0</v>
      </c>
      <c r="Q565" s="229">
        <v>0.00020000000000000001</v>
      </c>
      <c r="R565" s="229">
        <f>Q565*H565</f>
        <v>0.051983600000000005</v>
      </c>
      <c r="S565" s="229">
        <v>0</v>
      </c>
      <c r="T565" s="230">
        <f>S565*H565</f>
        <v>0</v>
      </c>
      <c r="AR565" s="23" t="s">
        <v>239</v>
      </c>
      <c r="AT565" s="23" t="s">
        <v>146</v>
      </c>
      <c r="AU565" s="23" t="s">
        <v>82</v>
      </c>
      <c r="AY565" s="23" t="s">
        <v>143</v>
      </c>
      <c r="BE565" s="231">
        <f>IF(N565="základní",J565,0)</f>
        <v>0</v>
      </c>
      <c r="BF565" s="231">
        <f>IF(N565="snížená",J565,0)</f>
        <v>0</v>
      </c>
      <c r="BG565" s="231">
        <f>IF(N565="zákl. přenesená",J565,0)</f>
        <v>0</v>
      </c>
      <c r="BH565" s="231">
        <f>IF(N565="sníž. přenesená",J565,0)</f>
        <v>0</v>
      </c>
      <c r="BI565" s="231">
        <f>IF(N565="nulová",J565,0)</f>
        <v>0</v>
      </c>
      <c r="BJ565" s="23" t="s">
        <v>80</v>
      </c>
      <c r="BK565" s="231">
        <f>ROUND(I565*H565,2)</f>
        <v>0</v>
      </c>
      <c r="BL565" s="23" t="s">
        <v>239</v>
      </c>
      <c r="BM565" s="23" t="s">
        <v>768</v>
      </c>
    </row>
    <row r="566" s="11" customFormat="1">
      <c r="B566" s="235"/>
      <c r="C566" s="236"/>
      <c r="D566" s="232" t="s">
        <v>155</v>
      </c>
      <c r="E566" s="237" t="s">
        <v>21</v>
      </c>
      <c r="F566" s="238" t="s">
        <v>183</v>
      </c>
      <c r="G566" s="236"/>
      <c r="H566" s="237" t="s">
        <v>21</v>
      </c>
      <c r="I566" s="239"/>
      <c r="J566" s="236"/>
      <c r="K566" s="236"/>
      <c r="L566" s="240"/>
      <c r="M566" s="241"/>
      <c r="N566" s="242"/>
      <c r="O566" s="242"/>
      <c r="P566" s="242"/>
      <c r="Q566" s="242"/>
      <c r="R566" s="242"/>
      <c r="S566" s="242"/>
      <c r="T566" s="243"/>
      <c r="AT566" s="244" t="s">
        <v>155</v>
      </c>
      <c r="AU566" s="244" t="s">
        <v>82</v>
      </c>
      <c r="AV566" s="11" t="s">
        <v>80</v>
      </c>
      <c r="AW566" s="11" t="s">
        <v>35</v>
      </c>
      <c r="AX566" s="11" t="s">
        <v>72</v>
      </c>
      <c r="AY566" s="244" t="s">
        <v>143</v>
      </c>
    </row>
    <row r="567" s="11" customFormat="1">
      <c r="B567" s="235"/>
      <c r="C567" s="236"/>
      <c r="D567" s="232" t="s">
        <v>155</v>
      </c>
      <c r="E567" s="237" t="s">
        <v>21</v>
      </c>
      <c r="F567" s="238" t="s">
        <v>216</v>
      </c>
      <c r="G567" s="236"/>
      <c r="H567" s="237" t="s">
        <v>21</v>
      </c>
      <c r="I567" s="239"/>
      <c r="J567" s="236"/>
      <c r="K567" s="236"/>
      <c r="L567" s="240"/>
      <c r="M567" s="241"/>
      <c r="N567" s="242"/>
      <c r="O567" s="242"/>
      <c r="P567" s="242"/>
      <c r="Q567" s="242"/>
      <c r="R567" s="242"/>
      <c r="S567" s="242"/>
      <c r="T567" s="243"/>
      <c r="AT567" s="244" t="s">
        <v>155</v>
      </c>
      <c r="AU567" s="244" t="s">
        <v>82</v>
      </c>
      <c r="AV567" s="11" t="s">
        <v>80</v>
      </c>
      <c r="AW567" s="11" t="s">
        <v>35</v>
      </c>
      <c r="AX567" s="11" t="s">
        <v>72</v>
      </c>
      <c r="AY567" s="244" t="s">
        <v>143</v>
      </c>
    </row>
    <row r="568" s="12" customFormat="1">
      <c r="B568" s="245"/>
      <c r="C568" s="246"/>
      <c r="D568" s="232" t="s">
        <v>155</v>
      </c>
      <c r="E568" s="247" t="s">
        <v>21</v>
      </c>
      <c r="F568" s="248" t="s">
        <v>1079</v>
      </c>
      <c r="G568" s="246"/>
      <c r="H568" s="249">
        <v>96.219999999999999</v>
      </c>
      <c r="I568" s="250"/>
      <c r="J568" s="246"/>
      <c r="K568" s="246"/>
      <c r="L568" s="251"/>
      <c r="M568" s="252"/>
      <c r="N568" s="253"/>
      <c r="O568" s="253"/>
      <c r="P568" s="253"/>
      <c r="Q568" s="253"/>
      <c r="R568" s="253"/>
      <c r="S568" s="253"/>
      <c r="T568" s="254"/>
      <c r="AT568" s="255" t="s">
        <v>155</v>
      </c>
      <c r="AU568" s="255" t="s">
        <v>82</v>
      </c>
      <c r="AV568" s="12" t="s">
        <v>82</v>
      </c>
      <c r="AW568" s="12" t="s">
        <v>35</v>
      </c>
      <c r="AX568" s="12" t="s">
        <v>72</v>
      </c>
      <c r="AY568" s="255" t="s">
        <v>143</v>
      </c>
    </row>
    <row r="569" s="12" customFormat="1">
      <c r="B569" s="245"/>
      <c r="C569" s="246"/>
      <c r="D569" s="232" t="s">
        <v>155</v>
      </c>
      <c r="E569" s="247" t="s">
        <v>21</v>
      </c>
      <c r="F569" s="248" t="s">
        <v>1080</v>
      </c>
      <c r="G569" s="246"/>
      <c r="H569" s="249">
        <v>9.8719999999999999</v>
      </c>
      <c r="I569" s="250"/>
      <c r="J569" s="246"/>
      <c r="K569" s="246"/>
      <c r="L569" s="251"/>
      <c r="M569" s="252"/>
      <c r="N569" s="253"/>
      <c r="O569" s="253"/>
      <c r="P569" s="253"/>
      <c r="Q569" s="253"/>
      <c r="R569" s="253"/>
      <c r="S569" s="253"/>
      <c r="T569" s="254"/>
      <c r="AT569" s="255" t="s">
        <v>155</v>
      </c>
      <c r="AU569" s="255" t="s">
        <v>82</v>
      </c>
      <c r="AV569" s="12" t="s">
        <v>82</v>
      </c>
      <c r="AW569" s="12" t="s">
        <v>35</v>
      </c>
      <c r="AX569" s="12" t="s">
        <v>72</v>
      </c>
      <c r="AY569" s="255" t="s">
        <v>143</v>
      </c>
    </row>
    <row r="570" s="12" customFormat="1">
      <c r="B570" s="245"/>
      <c r="C570" s="246"/>
      <c r="D570" s="232" t="s">
        <v>155</v>
      </c>
      <c r="E570" s="247" t="s">
        <v>21</v>
      </c>
      <c r="F570" s="248" t="s">
        <v>1081</v>
      </c>
      <c r="G570" s="246"/>
      <c r="H570" s="249">
        <v>60.804000000000002</v>
      </c>
      <c r="I570" s="250"/>
      <c r="J570" s="246"/>
      <c r="K570" s="246"/>
      <c r="L570" s="251"/>
      <c r="M570" s="252"/>
      <c r="N570" s="253"/>
      <c r="O570" s="253"/>
      <c r="P570" s="253"/>
      <c r="Q570" s="253"/>
      <c r="R570" s="253"/>
      <c r="S570" s="253"/>
      <c r="T570" s="254"/>
      <c r="AT570" s="255" t="s">
        <v>155</v>
      </c>
      <c r="AU570" s="255" t="s">
        <v>82</v>
      </c>
      <c r="AV570" s="12" t="s">
        <v>82</v>
      </c>
      <c r="AW570" s="12" t="s">
        <v>35</v>
      </c>
      <c r="AX570" s="12" t="s">
        <v>72</v>
      </c>
      <c r="AY570" s="255" t="s">
        <v>143</v>
      </c>
    </row>
    <row r="571" s="12" customFormat="1">
      <c r="B571" s="245"/>
      <c r="C571" s="246"/>
      <c r="D571" s="232" t="s">
        <v>155</v>
      </c>
      <c r="E571" s="247" t="s">
        <v>21</v>
      </c>
      <c r="F571" s="248" t="s">
        <v>1082</v>
      </c>
      <c r="G571" s="246"/>
      <c r="H571" s="249">
        <v>157.32599999999999</v>
      </c>
      <c r="I571" s="250"/>
      <c r="J571" s="246"/>
      <c r="K571" s="246"/>
      <c r="L571" s="251"/>
      <c r="M571" s="252"/>
      <c r="N571" s="253"/>
      <c r="O571" s="253"/>
      <c r="P571" s="253"/>
      <c r="Q571" s="253"/>
      <c r="R571" s="253"/>
      <c r="S571" s="253"/>
      <c r="T571" s="254"/>
      <c r="AT571" s="255" t="s">
        <v>155</v>
      </c>
      <c r="AU571" s="255" t="s">
        <v>82</v>
      </c>
      <c r="AV571" s="12" t="s">
        <v>82</v>
      </c>
      <c r="AW571" s="12" t="s">
        <v>35</v>
      </c>
      <c r="AX571" s="12" t="s">
        <v>72</v>
      </c>
      <c r="AY571" s="255" t="s">
        <v>143</v>
      </c>
    </row>
    <row r="572" s="12" customFormat="1">
      <c r="B572" s="245"/>
      <c r="C572" s="246"/>
      <c r="D572" s="232" t="s">
        <v>155</v>
      </c>
      <c r="E572" s="247" t="s">
        <v>21</v>
      </c>
      <c r="F572" s="248" t="s">
        <v>1083</v>
      </c>
      <c r="G572" s="246"/>
      <c r="H572" s="249">
        <v>-12.800000000000001</v>
      </c>
      <c r="I572" s="250"/>
      <c r="J572" s="246"/>
      <c r="K572" s="246"/>
      <c r="L572" s="251"/>
      <c r="M572" s="252"/>
      <c r="N572" s="253"/>
      <c r="O572" s="253"/>
      <c r="P572" s="253"/>
      <c r="Q572" s="253"/>
      <c r="R572" s="253"/>
      <c r="S572" s="253"/>
      <c r="T572" s="254"/>
      <c r="AT572" s="255" t="s">
        <v>155</v>
      </c>
      <c r="AU572" s="255" t="s">
        <v>82</v>
      </c>
      <c r="AV572" s="12" t="s">
        <v>82</v>
      </c>
      <c r="AW572" s="12" t="s">
        <v>35</v>
      </c>
      <c r="AX572" s="12" t="s">
        <v>72</v>
      </c>
      <c r="AY572" s="255" t="s">
        <v>143</v>
      </c>
    </row>
    <row r="573" s="12" customFormat="1">
      <c r="B573" s="245"/>
      <c r="C573" s="246"/>
      <c r="D573" s="232" t="s">
        <v>155</v>
      </c>
      <c r="E573" s="247" t="s">
        <v>21</v>
      </c>
      <c r="F573" s="248" t="s">
        <v>1084</v>
      </c>
      <c r="G573" s="246"/>
      <c r="H573" s="249">
        <v>-9.5999999999999996</v>
      </c>
      <c r="I573" s="250"/>
      <c r="J573" s="246"/>
      <c r="K573" s="246"/>
      <c r="L573" s="251"/>
      <c r="M573" s="252"/>
      <c r="N573" s="253"/>
      <c r="O573" s="253"/>
      <c r="P573" s="253"/>
      <c r="Q573" s="253"/>
      <c r="R573" s="253"/>
      <c r="S573" s="253"/>
      <c r="T573" s="254"/>
      <c r="AT573" s="255" t="s">
        <v>155</v>
      </c>
      <c r="AU573" s="255" t="s">
        <v>82</v>
      </c>
      <c r="AV573" s="12" t="s">
        <v>82</v>
      </c>
      <c r="AW573" s="12" t="s">
        <v>35</v>
      </c>
      <c r="AX573" s="12" t="s">
        <v>72</v>
      </c>
      <c r="AY573" s="255" t="s">
        <v>143</v>
      </c>
    </row>
    <row r="574" s="12" customFormat="1">
      <c r="B574" s="245"/>
      <c r="C574" s="246"/>
      <c r="D574" s="232" t="s">
        <v>155</v>
      </c>
      <c r="E574" s="247" t="s">
        <v>21</v>
      </c>
      <c r="F574" s="248" t="s">
        <v>1085</v>
      </c>
      <c r="G574" s="246"/>
      <c r="H574" s="249">
        <v>-41.904000000000003</v>
      </c>
      <c r="I574" s="250"/>
      <c r="J574" s="246"/>
      <c r="K574" s="246"/>
      <c r="L574" s="251"/>
      <c r="M574" s="252"/>
      <c r="N574" s="253"/>
      <c r="O574" s="253"/>
      <c r="P574" s="253"/>
      <c r="Q574" s="253"/>
      <c r="R574" s="253"/>
      <c r="S574" s="253"/>
      <c r="T574" s="254"/>
      <c r="AT574" s="255" t="s">
        <v>155</v>
      </c>
      <c r="AU574" s="255" t="s">
        <v>82</v>
      </c>
      <c r="AV574" s="12" t="s">
        <v>82</v>
      </c>
      <c r="AW574" s="12" t="s">
        <v>35</v>
      </c>
      <c r="AX574" s="12" t="s">
        <v>72</v>
      </c>
      <c r="AY574" s="255" t="s">
        <v>143</v>
      </c>
    </row>
    <row r="575" s="13" customFormat="1">
      <c r="B575" s="256"/>
      <c r="C575" s="257"/>
      <c r="D575" s="232" t="s">
        <v>155</v>
      </c>
      <c r="E575" s="258" t="s">
        <v>21</v>
      </c>
      <c r="F575" s="259" t="s">
        <v>167</v>
      </c>
      <c r="G575" s="257"/>
      <c r="H575" s="260">
        <v>259.91800000000001</v>
      </c>
      <c r="I575" s="261"/>
      <c r="J575" s="257"/>
      <c r="K575" s="257"/>
      <c r="L575" s="262"/>
      <c r="M575" s="263"/>
      <c r="N575" s="264"/>
      <c r="O575" s="264"/>
      <c r="P575" s="264"/>
      <c r="Q575" s="264"/>
      <c r="R575" s="264"/>
      <c r="S575" s="264"/>
      <c r="T575" s="265"/>
      <c r="AT575" s="266" t="s">
        <v>155</v>
      </c>
      <c r="AU575" s="266" t="s">
        <v>82</v>
      </c>
      <c r="AV575" s="13" t="s">
        <v>151</v>
      </c>
      <c r="AW575" s="13" t="s">
        <v>35</v>
      </c>
      <c r="AX575" s="13" t="s">
        <v>80</v>
      </c>
      <c r="AY575" s="266" t="s">
        <v>143</v>
      </c>
    </row>
    <row r="576" s="1" customFormat="1" ht="25.5" customHeight="1">
      <c r="B576" s="45"/>
      <c r="C576" s="220" t="s">
        <v>716</v>
      </c>
      <c r="D576" s="220" t="s">
        <v>146</v>
      </c>
      <c r="E576" s="221" t="s">
        <v>770</v>
      </c>
      <c r="F576" s="222" t="s">
        <v>771</v>
      </c>
      <c r="G576" s="223" t="s">
        <v>162</v>
      </c>
      <c r="H576" s="224">
        <v>259.91800000000001</v>
      </c>
      <c r="I576" s="225"/>
      <c r="J576" s="226">
        <f>ROUND(I576*H576,2)</f>
        <v>0</v>
      </c>
      <c r="K576" s="222" t="s">
        <v>150</v>
      </c>
      <c r="L576" s="71"/>
      <c r="M576" s="227" t="s">
        <v>21</v>
      </c>
      <c r="N576" s="228" t="s">
        <v>43</v>
      </c>
      <c r="O576" s="46"/>
      <c r="P576" s="229">
        <f>O576*H576</f>
        <v>0</v>
      </c>
      <c r="Q576" s="229">
        <v>0.00025999999999999998</v>
      </c>
      <c r="R576" s="229">
        <f>Q576*H576</f>
        <v>0.067578680000000002</v>
      </c>
      <c r="S576" s="229">
        <v>0</v>
      </c>
      <c r="T576" s="230">
        <f>S576*H576</f>
        <v>0</v>
      </c>
      <c r="AR576" s="23" t="s">
        <v>239</v>
      </c>
      <c r="AT576" s="23" t="s">
        <v>146</v>
      </c>
      <c r="AU576" s="23" t="s">
        <v>82</v>
      </c>
      <c r="AY576" s="23" t="s">
        <v>143</v>
      </c>
      <c r="BE576" s="231">
        <f>IF(N576="základní",J576,0)</f>
        <v>0</v>
      </c>
      <c r="BF576" s="231">
        <f>IF(N576="snížená",J576,0)</f>
        <v>0</v>
      </c>
      <c r="BG576" s="231">
        <f>IF(N576="zákl. přenesená",J576,0)</f>
        <v>0</v>
      </c>
      <c r="BH576" s="231">
        <f>IF(N576="sníž. přenesená",J576,0)</f>
        <v>0</v>
      </c>
      <c r="BI576" s="231">
        <f>IF(N576="nulová",J576,0)</f>
        <v>0</v>
      </c>
      <c r="BJ576" s="23" t="s">
        <v>80</v>
      </c>
      <c r="BK576" s="231">
        <f>ROUND(I576*H576,2)</f>
        <v>0</v>
      </c>
      <c r="BL576" s="23" t="s">
        <v>239</v>
      </c>
      <c r="BM576" s="23" t="s">
        <v>772</v>
      </c>
    </row>
    <row r="577" s="11" customFormat="1">
      <c r="B577" s="235"/>
      <c r="C577" s="236"/>
      <c r="D577" s="232" t="s">
        <v>155</v>
      </c>
      <c r="E577" s="237" t="s">
        <v>21</v>
      </c>
      <c r="F577" s="238" t="s">
        <v>183</v>
      </c>
      <c r="G577" s="236"/>
      <c r="H577" s="237" t="s">
        <v>21</v>
      </c>
      <c r="I577" s="239"/>
      <c r="J577" s="236"/>
      <c r="K577" s="236"/>
      <c r="L577" s="240"/>
      <c r="M577" s="241"/>
      <c r="N577" s="242"/>
      <c r="O577" s="242"/>
      <c r="P577" s="242"/>
      <c r="Q577" s="242"/>
      <c r="R577" s="242"/>
      <c r="S577" s="242"/>
      <c r="T577" s="243"/>
      <c r="AT577" s="244" t="s">
        <v>155</v>
      </c>
      <c r="AU577" s="244" t="s">
        <v>82</v>
      </c>
      <c r="AV577" s="11" t="s">
        <v>80</v>
      </c>
      <c r="AW577" s="11" t="s">
        <v>35</v>
      </c>
      <c r="AX577" s="11" t="s">
        <v>72</v>
      </c>
      <c r="AY577" s="244" t="s">
        <v>143</v>
      </c>
    </row>
    <row r="578" s="11" customFormat="1">
      <c r="B578" s="235"/>
      <c r="C578" s="236"/>
      <c r="D578" s="232" t="s">
        <v>155</v>
      </c>
      <c r="E578" s="237" t="s">
        <v>21</v>
      </c>
      <c r="F578" s="238" t="s">
        <v>216</v>
      </c>
      <c r="G578" s="236"/>
      <c r="H578" s="237" t="s">
        <v>21</v>
      </c>
      <c r="I578" s="239"/>
      <c r="J578" s="236"/>
      <c r="K578" s="236"/>
      <c r="L578" s="240"/>
      <c r="M578" s="241"/>
      <c r="N578" s="242"/>
      <c r="O578" s="242"/>
      <c r="P578" s="242"/>
      <c r="Q578" s="242"/>
      <c r="R578" s="242"/>
      <c r="S578" s="242"/>
      <c r="T578" s="243"/>
      <c r="AT578" s="244" t="s">
        <v>155</v>
      </c>
      <c r="AU578" s="244" t="s">
        <v>82</v>
      </c>
      <c r="AV578" s="11" t="s">
        <v>80</v>
      </c>
      <c r="AW578" s="11" t="s">
        <v>35</v>
      </c>
      <c r="AX578" s="11" t="s">
        <v>72</v>
      </c>
      <c r="AY578" s="244" t="s">
        <v>143</v>
      </c>
    </row>
    <row r="579" s="12" customFormat="1">
      <c r="B579" s="245"/>
      <c r="C579" s="246"/>
      <c r="D579" s="232" t="s">
        <v>155</v>
      </c>
      <c r="E579" s="247" t="s">
        <v>21</v>
      </c>
      <c r="F579" s="248" t="s">
        <v>1079</v>
      </c>
      <c r="G579" s="246"/>
      <c r="H579" s="249">
        <v>96.219999999999999</v>
      </c>
      <c r="I579" s="250"/>
      <c r="J579" s="246"/>
      <c r="K579" s="246"/>
      <c r="L579" s="251"/>
      <c r="M579" s="252"/>
      <c r="N579" s="253"/>
      <c r="O579" s="253"/>
      <c r="P579" s="253"/>
      <c r="Q579" s="253"/>
      <c r="R579" s="253"/>
      <c r="S579" s="253"/>
      <c r="T579" s="254"/>
      <c r="AT579" s="255" t="s">
        <v>155</v>
      </c>
      <c r="AU579" s="255" t="s">
        <v>82</v>
      </c>
      <c r="AV579" s="12" t="s">
        <v>82</v>
      </c>
      <c r="AW579" s="12" t="s">
        <v>35</v>
      </c>
      <c r="AX579" s="12" t="s">
        <v>72</v>
      </c>
      <c r="AY579" s="255" t="s">
        <v>143</v>
      </c>
    </row>
    <row r="580" s="12" customFormat="1">
      <c r="B580" s="245"/>
      <c r="C580" s="246"/>
      <c r="D580" s="232" t="s">
        <v>155</v>
      </c>
      <c r="E580" s="247" t="s">
        <v>21</v>
      </c>
      <c r="F580" s="248" t="s">
        <v>1080</v>
      </c>
      <c r="G580" s="246"/>
      <c r="H580" s="249">
        <v>9.8719999999999999</v>
      </c>
      <c r="I580" s="250"/>
      <c r="J580" s="246"/>
      <c r="K580" s="246"/>
      <c r="L580" s="251"/>
      <c r="M580" s="252"/>
      <c r="N580" s="253"/>
      <c r="O580" s="253"/>
      <c r="P580" s="253"/>
      <c r="Q580" s="253"/>
      <c r="R580" s="253"/>
      <c r="S580" s="253"/>
      <c r="T580" s="254"/>
      <c r="AT580" s="255" t="s">
        <v>155</v>
      </c>
      <c r="AU580" s="255" t="s">
        <v>82</v>
      </c>
      <c r="AV580" s="12" t="s">
        <v>82</v>
      </c>
      <c r="AW580" s="12" t="s">
        <v>35</v>
      </c>
      <c r="AX580" s="12" t="s">
        <v>72</v>
      </c>
      <c r="AY580" s="255" t="s">
        <v>143</v>
      </c>
    </row>
    <row r="581" s="12" customFormat="1">
      <c r="B581" s="245"/>
      <c r="C581" s="246"/>
      <c r="D581" s="232" t="s">
        <v>155</v>
      </c>
      <c r="E581" s="247" t="s">
        <v>21</v>
      </c>
      <c r="F581" s="248" t="s">
        <v>1081</v>
      </c>
      <c r="G581" s="246"/>
      <c r="H581" s="249">
        <v>60.804000000000002</v>
      </c>
      <c r="I581" s="250"/>
      <c r="J581" s="246"/>
      <c r="K581" s="246"/>
      <c r="L581" s="251"/>
      <c r="M581" s="252"/>
      <c r="N581" s="253"/>
      <c r="O581" s="253"/>
      <c r="P581" s="253"/>
      <c r="Q581" s="253"/>
      <c r="R581" s="253"/>
      <c r="S581" s="253"/>
      <c r="T581" s="254"/>
      <c r="AT581" s="255" t="s">
        <v>155</v>
      </c>
      <c r="AU581" s="255" t="s">
        <v>82</v>
      </c>
      <c r="AV581" s="12" t="s">
        <v>82</v>
      </c>
      <c r="AW581" s="12" t="s">
        <v>35</v>
      </c>
      <c r="AX581" s="12" t="s">
        <v>72</v>
      </c>
      <c r="AY581" s="255" t="s">
        <v>143</v>
      </c>
    </row>
    <row r="582" s="12" customFormat="1">
      <c r="B582" s="245"/>
      <c r="C582" s="246"/>
      <c r="D582" s="232" t="s">
        <v>155</v>
      </c>
      <c r="E582" s="247" t="s">
        <v>21</v>
      </c>
      <c r="F582" s="248" t="s">
        <v>1082</v>
      </c>
      <c r="G582" s="246"/>
      <c r="H582" s="249">
        <v>157.32599999999999</v>
      </c>
      <c r="I582" s="250"/>
      <c r="J582" s="246"/>
      <c r="K582" s="246"/>
      <c r="L582" s="251"/>
      <c r="M582" s="252"/>
      <c r="N582" s="253"/>
      <c r="O582" s="253"/>
      <c r="P582" s="253"/>
      <c r="Q582" s="253"/>
      <c r="R582" s="253"/>
      <c r="S582" s="253"/>
      <c r="T582" s="254"/>
      <c r="AT582" s="255" t="s">
        <v>155</v>
      </c>
      <c r="AU582" s="255" t="s">
        <v>82</v>
      </c>
      <c r="AV582" s="12" t="s">
        <v>82</v>
      </c>
      <c r="AW582" s="12" t="s">
        <v>35</v>
      </c>
      <c r="AX582" s="12" t="s">
        <v>72</v>
      </c>
      <c r="AY582" s="255" t="s">
        <v>143</v>
      </c>
    </row>
    <row r="583" s="12" customFormat="1">
      <c r="B583" s="245"/>
      <c r="C583" s="246"/>
      <c r="D583" s="232" t="s">
        <v>155</v>
      </c>
      <c r="E583" s="247" t="s">
        <v>21</v>
      </c>
      <c r="F583" s="248" t="s">
        <v>1083</v>
      </c>
      <c r="G583" s="246"/>
      <c r="H583" s="249">
        <v>-12.800000000000001</v>
      </c>
      <c r="I583" s="250"/>
      <c r="J583" s="246"/>
      <c r="K583" s="246"/>
      <c r="L583" s="251"/>
      <c r="M583" s="252"/>
      <c r="N583" s="253"/>
      <c r="O583" s="253"/>
      <c r="P583" s="253"/>
      <c r="Q583" s="253"/>
      <c r="R583" s="253"/>
      <c r="S583" s="253"/>
      <c r="T583" s="254"/>
      <c r="AT583" s="255" t="s">
        <v>155</v>
      </c>
      <c r="AU583" s="255" t="s">
        <v>82</v>
      </c>
      <c r="AV583" s="12" t="s">
        <v>82</v>
      </c>
      <c r="AW583" s="12" t="s">
        <v>35</v>
      </c>
      <c r="AX583" s="12" t="s">
        <v>72</v>
      </c>
      <c r="AY583" s="255" t="s">
        <v>143</v>
      </c>
    </row>
    <row r="584" s="12" customFormat="1">
      <c r="B584" s="245"/>
      <c r="C584" s="246"/>
      <c r="D584" s="232" t="s">
        <v>155</v>
      </c>
      <c r="E584" s="247" t="s">
        <v>21</v>
      </c>
      <c r="F584" s="248" t="s">
        <v>1084</v>
      </c>
      <c r="G584" s="246"/>
      <c r="H584" s="249">
        <v>-9.5999999999999996</v>
      </c>
      <c r="I584" s="250"/>
      <c r="J584" s="246"/>
      <c r="K584" s="246"/>
      <c r="L584" s="251"/>
      <c r="M584" s="252"/>
      <c r="N584" s="253"/>
      <c r="O584" s="253"/>
      <c r="P584" s="253"/>
      <c r="Q584" s="253"/>
      <c r="R584" s="253"/>
      <c r="S584" s="253"/>
      <c r="T584" s="254"/>
      <c r="AT584" s="255" t="s">
        <v>155</v>
      </c>
      <c r="AU584" s="255" t="s">
        <v>82</v>
      </c>
      <c r="AV584" s="12" t="s">
        <v>82</v>
      </c>
      <c r="AW584" s="12" t="s">
        <v>35</v>
      </c>
      <c r="AX584" s="12" t="s">
        <v>72</v>
      </c>
      <c r="AY584" s="255" t="s">
        <v>143</v>
      </c>
    </row>
    <row r="585" s="12" customFormat="1">
      <c r="B585" s="245"/>
      <c r="C585" s="246"/>
      <c r="D585" s="232" t="s">
        <v>155</v>
      </c>
      <c r="E585" s="247" t="s">
        <v>21</v>
      </c>
      <c r="F585" s="248" t="s">
        <v>1085</v>
      </c>
      <c r="G585" s="246"/>
      <c r="H585" s="249">
        <v>-41.904000000000003</v>
      </c>
      <c r="I585" s="250"/>
      <c r="J585" s="246"/>
      <c r="K585" s="246"/>
      <c r="L585" s="251"/>
      <c r="M585" s="252"/>
      <c r="N585" s="253"/>
      <c r="O585" s="253"/>
      <c r="P585" s="253"/>
      <c r="Q585" s="253"/>
      <c r="R585" s="253"/>
      <c r="S585" s="253"/>
      <c r="T585" s="254"/>
      <c r="AT585" s="255" t="s">
        <v>155</v>
      </c>
      <c r="AU585" s="255" t="s">
        <v>82</v>
      </c>
      <c r="AV585" s="12" t="s">
        <v>82</v>
      </c>
      <c r="AW585" s="12" t="s">
        <v>35</v>
      </c>
      <c r="AX585" s="12" t="s">
        <v>72</v>
      </c>
      <c r="AY585" s="255" t="s">
        <v>143</v>
      </c>
    </row>
    <row r="586" s="13" customFormat="1">
      <c r="B586" s="256"/>
      <c r="C586" s="257"/>
      <c r="D586" s="232" t="s">
        <v>155</v>
      </c>
      <c r="E586" s="258" t="s">
        <v>21</v>
      </c>
      <c r="F586" s="259" t="s">
        <v>167</v>
      </c>
      <c r="G586" s="257"/>
      <c r="H586" s="260">
        <v>259.91800000000001</v>
      </c>
      <c r="I586" s="261"/>
      <c r="J586" s="257"/>
      <c r="K586" s="257"/>
      <c r="L586" s="262"/>
      <c r="M586" s="263"/>
      <c r="N586" s="264"/>
      <c r="O586" s="264"/>
      <c r="P586" s="264"/>
      <c r="Q586" s="264"/>
      <c r="R586" s="264"/>
      <c r="S586" s="264"/>
      <c r="T586" s="265"/>
      <c r="AT586" s="266" t="s">
        <v>155</v>
      </c>
      <c r="AU586" s="266" t="s">
        <v>82</v>
      </c>
      <c r="AV586" s="13" t="s">
        <v>151</v>
      </c>
      <c r="AW586" s="13" t="s">
        <v>35</v>
      </c>
      <c r="AX586" s="13" t="s">
        <v>80</v>
      </c>
      <c r="AY586" s="266" t="s">
        <v>143</v>
      </c>
    </row>
    <row r="587" s="10" customFormat="1" ht="37.44" customHeight="1">
      <c r="B587" s="204"/>
      <c r="C587" s="205"/>
      <c r="D587" s="206" t="s">
        <v>71</v>
      </c>
      <c r="E587" s="207" t="s">
        <v>773</v>
      </c>
      <c r="F587" s="207" t="s">
        <v>774</v>
      </c>
      <c r="G587" s="205"/>
      <c r="H587" s="205"/>
      <c r="I587" s="208"/>
      <c r="J587" s="209">
        <f>BK587</f>
        <v>0</v>
      </c>
      <c r="K587" s="205"/>
      <c r="L587" s="210"/>
      <c r="M587" s="211"/>
      <c r="N587" s="212"/>
      <c r="O587" s="212"/>
      <c r="P587" s="213">
        <f>P588+P591</f>
        <v>0</v>
      </c>
      <c r="Q587" s="212"/>
      <c r="R587" s="213">
        <f>R588+R591</f>
        <v>0</v>
      </c>
      <c r="S587" s="212"/>
      <c r="T587" s="214">
        <f>T588+T591</f>
        <v>0</v>
      </c>
      <c r="AR587" s="215" t="s">
        <v>173</v>
      </c>
      <c r="AT587" s="216" t="s">
        <v>71</v>
      </c>
      <c r="AU587" s="216" t="s">
        <v>72</v>
      </c>
      <c r="AY587" s="215" t="s">
        <v>143</v>
      </c>
      <c r="BK587" s="217">
        <f>BK588+BK591</f>
        <v>0</v>
      </c>
    </row>
    <row r="588" s="10" customFormat="1" ht="19.92" customHeight="1">
      <c r="B588" s="204"/>
      <c r="C588" s="205"/>
      <c r="D588" s="206" t="s">
        <v>71</v>
      </c>
      <c r="E588" s="218" t="s">
        <v>775</v>
      </c>
      <c r="F588" s="218" t="s">
        <v>776</v>
      </c>
      <c r="G588" s="205"/>
      <c r="H588" s="205"/>
      <c r="I588" s="208"/>
      <c r="J588" s="219">
        <f>BK588</f>
        <v>0</v>
      </c>
      <c r="K588" s="205"/>
      <c r="L588" s="210"/>
      <c r="M588" s="211"/>
      <c r="N588" s="212"/>
      <c r="O588" s="212"/>
      <c r="P588" s="213">
        <f>SUM(P589:P590)</f>
        <v>0</v>
      </c>
      <c r="Q588" s="212"/>
      <c r="R588" s="213">
        <f>SUM(R589:R590)</f>
        <v>0</v>
      </c>
      <c r="S588" s="212"/>
      <c r="T588" s="214">
        <f>SUM(T589:T590)</f>
        <v>0</v>
      </c>
      <c r="AR588" s="215" t="s">
        <v>173</v>
      </c>
      <c r="AT588" s="216" t="s">
        <v>71</v>
      </c>
      <c r="AU588" s="216" t="s">
        <v>80</v>
      </c>
      <c r="AY588" s="215" t="s">
        <v>143</v>
      </c>
      <c r="BK588" s="217">
        <f>SUM(BK589:BK590)</f>
        <v>0</v>
      </c>
    </row>
    <row r="589" s="1" customFormat="1" ht="16.5" customHeight="1">
      <c r="B589" s="45"/>
      <c r="C589" s="220" t="s">
        <v>722</v>
      </c>
      <c r="D589" s="220" t="s">
        <v>146</v>
      </c>
      <c r="E589" s="221" t="s">
        <v>778</v>
      </c>
      <c r="F589" s="222" t="s">
        <v>779</v>
      </c>
      <c r="G589" s="223" t="s">
        <v>149</v>
      </c>
      <c r="H589" s="224">
        <v>1</v>
      </c>
      <c r="I589" s="225"/>
      <c r="J589" s="226">
        <f>ROUND(I589*H589,2)</f>
        <v>0</v>
      </c>
      <c r="K589" s="222" t="s">
        <v>150</v>
      </c>
      <c r="L589" s="71"/>
      <c r="M589" s="227" t="s">
        <v>21</v>
      </c>
      <c r="N589" s="228" t="s">
        <v>43</v>
      </c>
      <c r="O589" s="46"/>
      <c r="P589" s="229">
        <f>O589*H589</f>
        <v>0</v>
      </c>
      <c r="Q589" s="229">
        <v>0</v>
      </c>
      <c r="R589" s="229">
        <f>Q589*H589</f>
        <v>0</v>
      </c>
      <c r="S589" s="229">
        <v>0</v>
      </c>
      <c r="T589" s="230">
        <f>S589*H589</f>
        <v>0</v>
      </c>
      <c r="AR589" s="23" t="s">
        <v>780</v>
      </c>
      <c r="AT589" s="23" t="s">
        <v>146</v>
      </c>
      <c r="AU589" s="23" t="s">
        <v>82</v>
      </c>
      <c r="AY589" s="23" t="s">
        <v>143</v>
      </c>
      <c r="BE589" s="231">
        <f>IF(N589="základní",J589,0)</f>
        <v>0</v>
      </c>
      <c r="BF589" s="231">
        <f>IF(N589="snížená",J589,0)</f>
        <v>0</v>
      </c>
      <c r="BG589" s="231">
        <f>IF(N589="zákl. přenesená",J589,0)</f>
        <v>0</v>
      </c>
      <c r="BH589" s="231">
        <f>IF(N589="sníž. přenesená",J589,0)</f>
        <v>0</v>
      </c>
      <c r="BI589" s="231">
        <f>IF(N589="nulová",J589,0)</f>
        <v>0</v>
      </c>
      <c r="BJ589" s="23" t="s">
        <v>80</v>
      </c>
      <c r="BK589" s="231">
        <f>ROUND(I589*H589,2)</f>
        <v>0</v>
      </c>
      <c r="BL589" s="23" t="s">
        <v>780</v>
      </c>
      <c r="BM589" s="23" t="s">
        <v>781</v>
      </c>
    </row>
    <row r="590" s="12" customFormat="1">
      <c r="B590" s="245"/>
      <c r="C590" s="246"/>
      <c r="D590" s="232" t="s">
        <v>155</v>
      </c>
      <c r="E590" s="247" t="s">
        <v>21</v>
      </c>
      <c r="F590" s="248" t="s">
        <v>80</v>
      </c>
      <c r="G590" s="246"/>
      <c r="H590" s="249">
        <v>1</v>
      </c>
      <c r="I590" s="250"/>
      <c r="J590" s="246"/>
      <c r="K590" s="246"/>
      <c r="L590" s="251"/>
      <c r="M590" s="252"/>
      <c r="N590" s="253"/>
      <c r="O590" s="253"/>
      <c r="P590" s="253"/>
      <c r="Q590" s="253"/>
      <c r="R590" s="253"/>
      <c r="S590" s="253"/>
      <c r="T590" s="254"/>
      <c r="AT590" s="255" t="s">
        <v>155</v>
      </c>
      <c r="AU590" s="255" t="s">
        <v>82</v>
      </c>
      <c r="AV590" s="12" t="s">
        <v>82</v>
      </c>
      <c r="AW590" s="12" t="s">
        <v>35</v>
      </c>
      <c r="AX590" s="12" t="s">
        <v>80</v>
      </c>
      <c r="AY590" s="255" t="s">
        <v>143</v>
      </c>
    </row>
    <row r="591" s="10" customFormat="1" ht="29.88" customHeight="1">
      <c r="B591" s="204"/>
      <c r="C591" s="205"/>
      <c r="D591" s="206" t="s">
        <v>71</v>
      </c>
      <c r="E591" s="218" t="s">
        <v>782</v>
      </c>
      <c r="F591" s="218" t="s">
        <v>783</v>
      </c>
      <c r="G591" s="205"/>
      <c r="H591" s="205"/>
      <c r="I591" s="208"/>
      <c r="J591" s="219">
        <f>BK591</f>
        <v>0</v>
      </c>
      <c r="K591" s="205"/>
      <c r="L591" s="210"/>
      <c r="M591" s="211"/>
      <c r="N591" s="212"/>
      <c r="O591" s="212"/>
      <c r="P591" s="213">
        <f>SUM(P592:P597)</f>
        <v>0</v>
      </c>
      <c r="Q591" s="212"/>
      <c r="R591" s="213">
        <f>SUM(R592:R597)</f>
        <v>0</v>
      </c>
      <c r="S591" s="212"/>
      <c r="T591" s="214">
        <f>SUM(T592:T597)</f>
        <v>0</v>
      </c>
      <c r="AR591" s="215" t="s">
        <v>173</v>
      </c>
      <c r="AT591" s="216" t="s">
        <v>71</v>
      </c>
      <c r="AU591" s="216" t="s">
        <v>80</v>
      </c>
      <c r="AY591" s="215" t="s">
        <v>143</v>
      </c>
      <c r="BK591" s="217">
        <f>SUM(BK592:BK597)</f>
        <v>0</v>
      </c>
    </row>
    <row r="592" s="1" customFormat="1" ht="16.5" customHeight="1">
      <c r="B592" s="45"/>
      <c r="C592" s="220" t="s">
        <v>726</v>
      </c>
      <c r="D592" s="220" t="s">
        <v>146</v>
      </c>
      <c r="E592" s="221" t="s">
        <v>785</v>
      </c>
      <c r="F592" s="222" t="s">
        <v>786</v>
      </c>
      <c r="G592" s="223" t="s">
        <v>469</v>
      </c>
      <c r="H592" s="224">
        <v>1</v>
      </c>
      <c r="I592" s="225"/>
      <c r="J592" s="226">
        <f>ROUND(I592*H592,2)</f>
        <v>0</v>
      </c>
      <c r="K592" s="222" t="s">
        <v>150</v>
      </c>
      <c r="L592" s="71"/>
      <c r="M592" s="227" t="s">
        <v>21</v>
      </c>
      <c r="N592" s="228" t="s">
        <v>43</v>
      </c>
      <c r="O592" s="46"/>
      <c r="P592" s="229">
        <f>O592*H592</f>
        <v>0</v>
      </c>
      <c r="Q592" s="229">
        <v>0</v>
      </c>
      <c r="R592" s="229">
        <f>Q592*H592</f>
        <v>0</v>
      </c>
      <c r="S592" s="229">
        <v>0</v>
      </c>
      <c r="T592" s="230">
        <f>S592*H592</f>
        <v>0</v>
      </c>
      <c r="AR592" s="23" t="s">
        <v>780</v>
      </c>
      <c r="AT592" s="23" t="s">
        <v>146</v>
      </c>
      <c r="AU592" s="23" t="s">
        <v>82</v>
      </c>
      <c r="AY592" s="23" t="s">
        <v>143</v>
      </c>
      <c r="BE592" s="231">
        <f>IF(N592="základní",J592,0)</f>
        <v>0</v>
      </c>
      <c r="BF592" s="231">
        <f>IF(N592="snížená",J592,0)</f>
        <v>0</v>
      </c>
      <c r="BG592" s="231">
        <f>IF(N592="zákl. přenesená",J592,0)</f>
        <v>0</v>
      </c>
      <c r="BH592" s="231">
        <f>IF(N592="sníž. přenesená",J592,0)</f>
        <v>0</v>
      </c>
      <c r="BI592" s="231">
        <f>IF(N592="nulová",J592,0)</f>
        <v>0</v>
      </c>
      <c r="BJ592" s="23" t="s">
        <v>80</v>
      </c>
      <c r="BK592" s="231">
        <f>ROUND(I592*H592,2)</f>
        <v>0</v>
      </c>
      <c r="BL592" s="23" t="s">
        <v>780</v>
      </c>
      <c r="BM592" s="23" t="s">
        <v>787</v>
      </c>
    </row>
    <row r="593" s="12" customFormat="1">
      <c r="B593" s="245"/>
      <c r="C593" s="246"/>
      <c r="D593" s="232" t="s">
        <v>155</v>
      </c>
      <c r="E593" s="247" t="s">
        <v>21</v>
      </c>
      <c r="F593" s="248" t="s">
        <v>80</v>
      </c>
      <c r="G593" s="246"/>
      <c r="H593" s="249">
        <v>1</v>
      </c>
      <c r="I593" s="250"/>
      <c r="J593" s="246"/>
      <c r="K593" s="246"/>
      <c r="L593" s="251"/>
      <c r="M593" s="252"/>
      <c r="N593" s="253"/>
      <c r="O593" s="253"/>
      <c r="P593" s="253"/>
      <c r="Q593" s="253"/>
      <c r="R593" s="253"/>
      <c r="S593" s="253"/>
      <c r="T593" s="254"/>
      <c r="AT593" s="255" t="s">
        <v>155</v>
      </c>
      <c r="AU593" s="255" t="s">
        <v>82</v>
      </c>
      <c r="AV593" s="12" t="s">
        <v>82</v>
      </c>
      <c r="AW593" s="12" t="s">
        <v>35</v>
      </c>
      <c r="AX593" s="12" t="s">
        <v>80</v>
      </c>
      <c r="AY593" s="255" t="s">
        <v>143</v>
      </c>
    </row>
    <row r="594" s="1" customFormat="1" ht="25.5" customHeight="1">
      <c r="B594" s="45"/>
      <c r="C594" s="220" t="s">
        <v>730</v>
      </c>
      <c r="D594" s="220" t="s">
        <v>146</v>
      </c>
      <c r="E594" s="221" t="s">
        <v>789</v>
      </c>
      <c r="F594" s="222" t="s">
        <v>790</v>
      </c>
      <c r="G594" s="223" t="s">
        <v>469</v>
      </c>
      <c r="H594" s="224">
        <v>1</v>
      </c>
      <c r="I594" s="225"/>
      <c r="J594" s="226">
        <f>ROUND(I594*H594,2)</f>
        <v>0</v>
      </c>
      <c r="K594" s="222" t="s">
        <v>150</v>
      </c>
      <c r="L594" s="71"/>
      <c r="M594" s="227" t="s">
        <v>21</v>
      </c>
      <c r="N594" s="228" t="s">
        <v>43</v>
      </c>
      <c r="O594" s="46"/>
      <c r="P594" s="229">
        <f>O594*H594</f>
        <v>0</v>
      </c>
      <c r="Q594" s="229">
        <v>0</v>
      </c>
      <c r="R594" s="229">
        <f>Q594*H594</f>
        <v>0</v>
      </c>
      <c r="S594" s="229">
        <v>0</v>
      </c>
      <c r="T594" s="230">
        <f>S594*H594</f>
        <v>0</v>
      </c>
      <c r="AR594" s="23" t="s">
        <v>780</v>
      </c>
      <c r="AT594" s="23" t="s">
        <v>146</v>
      </c>
      <c r="AU594" s="23" t="s">
        <v>82</v>
      </c>
      <c r="AY594" s="23" t="s">
        <v>143</v>
      </c>
      <c r="BE594" s="231">
        <f>IF(N594="základní",J594,0)</f>
        <v>0</v>
      </c>
      <c r="BF594" s="231">
        <f>IF(N594="snížená",J594,0)</f>
        <v>0</v>
      </c>
      <c r="BG594" s="231">
        <f>IF(N594="zákl. přenesená",J594,0)</f>
        <v>0</v>
      </c>
      <c r="BH594" s="231">
        <f>IF(N594="sníž. přenesená",J594,0)</f>
        <v>0</v>
      </c>
      <c r="BI594" s="231">
        <f>IF(N594="nulová",J594,0)</f>
        <v>0</v>
      </c>
      <c r="BJ594" s="23" t="s">
        <v>80</v>
      </c>
      <c r="BK594" s="231">
        <f>ROUND(I594*H594,2)</f>
        <v>0</v>
      </c>
      <c r="BL594" s="23" t="s">
        <v>780</v>
      </c>
      <c r="BM594" s="23" t="s">
        <v>791</v>
      </c>
    </row>
    <row r="595" s="12" customFormat="1">
      <c r="B595" s="245"/>
      <c r="C595" s="246"/>
      <c r="D595" s="232" t="s">
        <v>155</v>
      </c>
      <c r="E595" s="247" t="s">
        <v>21</v>
      </c>
      <c r="F595" s="248" t="s">
        <v>80</v>
      </c>
      <c r="G595" s="246"/>
      <c r="H595" s="249">
        <v>1</v>
      </c>
      <c r="I595" s="250"/>
      <c r="J595" s="246"/>
      <c r="K595" s="246"/>
      <c r="L595" s="251"/>
      <c r="M595" s="252"/>
      <c r="N595" s="253"/>
      <c r="O595" s="253"/>
      <c r="P595" s="253"/>
      <c r="Q595" s="253"/>
      <c r="R595" s="253"/>
      <c r="S595" s="253"/>
      <c r="T595" s="254"/>
      <c r="AT595" s="255" t="s">
        <v>155</v>
      </c>
      <c r="AU595" s="255" t="s">
        <v>82</v>
      </c>
      <c r="AV595" s="12" t="s">
        <v>82</v>
      </c>
      <c r="AW595" s="12" t="s">
        <v>35</v>
      </c>
      <c r="AX595" s="12" t="s">
        <v>80</v>
      </c>
      <c r="AY595" s="255" t="s">
        <v>143</v>
      </c>
    </row>
    <row r="596" s="1" customFormat="1" ht="16.5" customHeight="1">
      <c r="B596" s="45"/>
      <c r="C596" s="220" t="s">
        <v>734</v>
      </c>
      <c r="D596" s="220" t="s">
        <v>146</v>
      </c>
      <c r="E596" s="221" t="s">
        <v>793</v>
      </c>
      <c r="F596" s="222" t="s">
        <v>794</v>
      </c>
      <c r="G596" s="223" t="s">
        <v>469</v>
      </c>
      <c r="H596" s="224">
        <v>1</v>
      </c>
      <c r="I596" s="225"/>
      <c r="J596" s="226">
        <f>ROUND(I596*H596,2)</f>
        <v>0</v>
      </c>
      <c r="K596" s="222" t="s">
        <v>150</v>
      </c>
      <c r="L596" s="71"/>
      <c r="M596" s="227" t="s">
        <v>21</v>
      </c>
      <c r="N596" s="228" t="s">
        <v>43</v>
      </c>
      <c r="O596" s="46"/>
      <c r="P596" s="229">
        <f>O596*H596</f>
        <v>0</v>
      </c>
      <c r="Q596" s="229">
        <v>0</v>
      </c>
      <c r="R596" s="229">
        <f>Q596*H596</f>
        <v>0</v>
      </c>
      <c r="S596" s="229">
        <v>0</v>
      </c>
      <c r="T596" s="230">
        <f>S596*H596</f>
        <v>0</v>
      </c>
      <c r="AR596" s="23" t="s">
        <v>780</v>
      </c>
      <c r="AT596" s="23" t="s">
        <v>146</v>
      </c>
      <c r="AU596" s="23" t="s">
        <v>82</v>
      </c>
      <c r="AY596" s="23" t="s">
        <v>143</v>
      </c>
      <c r="BE596" s="231">
        <f>IF(N596="základní",J596,0)</f>
        <v>0</v>
      </c>
      <c r="BF596" s="231">
        <f>IF(N596="snížená",J596,0)</f>
        <v>0</v>
      </c>
      <c r="BG596" s="231">
        <f>IF(N596="zákl. přenesená",J596,0)</f>
        <v>0</v>
      </c>
      <c r="BH596" s="231">
        <f>IF(N596="sníž. přenesená",J596,0)</f>
        <v>0</v>
      </c>
      <c r="BI596" s="231">
        <f>IF(N596="nulová",J596,0)</f>
        <v>0</v>
      </c>
      <c r="BJ596" s="23" t="s">
        <v>80</v>
      </c>
      <c r="BK596" s="231">
        <f>ROUND(I596*H596,2)</f>
        <v>0</v>
      </c>
      <c r="BL596" s="23" t="s">
        <v>780</v>
      </c>
      <c r="BM596" s="23" t="s">
        <v>795</v>
      </c>
    </row>
    <row r="597" s="12" customFormat="1">
      <c r="B597" s="245"/>
      <c r="C597" s="246"/>
      <c r="D597" s="232" t="s">
        <v>155</v>
      </c>
      <c r="E597" s="247" t="s">
        <v>21</v>
      </c>
      <c r="F597" s="248" t="s">
        <v>80</v>
      </c>
      <c r="G597" s="246"/>
      <c r="H597" s="249">
        <v>1</v>
      </c>
      <c r="I597" s="250"/>
      <c r="J597" s="246"/>
      <c r="K597" s="246"/>
      <c r="L597" s="251"/>
      <c r="M597" s="277"/>
      <c r="N597" s="278"/>
      <c r="O597" s="278"/>
      <c r="P597" s="278"/>
      <c r="Q597" s="278"/>
      <c r="R597" s="278"/>
      <c r="S597" s="278"/>
      <c r="T597" s="279"/>
      <c r="AT597" s="255" t="s">
        <v>155</v>
      </c>
      <c r="AU597" s="255" t="s">
        <v>82</v>
      </c>
      <c r="AV597" s="12" t="s">
        <v>82</v>
      </c>
      <c r="AW597" s="12" t="s">
        <v>35</v>
      </c>
      <c r="AX597" s="12" t="s">
        <v>80</v>
      </c>
      <c r="AY597" s="255" t="s">
        <v>143</v>
      </c>
    </row>
    <row r="598" s="1" customFormat="1" ht="6.96" customHeight="1">
      <c r="B598" s="66"/>
      <c r="C598" s="67"/>
      <c r="D598" s="67"/>
      <c r="E598" s="67"/>
      <c r="F598" s="67"/>
      <c r="G598" s="67"/>
      <c r="H598" s="67"/>
      <c r="I598" s="165"/>
      <c r="J598" s="67"/>
      <c r="K598" s="67"/>
      <c r="L598" s="71"/>
    </row>
  </sheetData>
  <sheetProtection sheet="1" autoFilter="0" formatColumns="0" formatRows="0" objects="1" scenarios="1" spinCount="100000" saltValue="RT3ExsgVQSYmFIvsut3u+5zQKPnxjk9bU5tyRxRKWtEIeb4o4RttP6VlkXIZIwLQ+6pxrWQOc3/TI/0xUwK0wA==" hashValue="4jkjWX6QHE1UxoIfnm8ITFkv2BjFtGlcYbxSPTa+bAy4UhyDs6Xm8ktQV8gaCSY2MmqMuSxfpLFhsXrCjtCFDg==" algorithmName="SHA-512" password="CC35"/>
  <autoFilter ref="C97:K597"/>
  <mergeCells count="10">
    <mergeCell ref="E7:H7"/>
    <mergeCell ref="E9:H9"/>
    <mergeCell ref="E24:H24"/>
    <mergeCell ref="E45:H45"/>
    <mergeCell ref="E47:H47"/>
    <mergeCell ref="J51:J52"/>
    <mergeCell ref="E88:H88"/>
    <mergeCell ref="E90:H90"/>
    <mergeCell ref="G1:H1"/>
    <mergeCell ref="L2:V2"/>
  </mergeCells>
  <hyperlinks>
    <hyperlink ref="F1:G1" location="C2" display="1) Krycí list soupisu"/>
    <hyperlink ref="G1:H1" location="C54" display="2) Rekapitulace"/>
    <hyperlink ref="J1" location="C9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92</v>
      </c>
      <c r="G1" s="138" t="s">
        <v>93</v>
      </c>
      <c r="H1" s="138"/>
      <c r="I1" s="139"/>
      <c r="J1" s="138" t="s">
        <v>94</v>
      </c>
      <c r="K1" s="137" t="s">
        <v>95</v>
      </c>
      <c r="L1" s="138" t="s">
        <v>96</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91</v>
      </c>
    </row>
    <row r="3" ht="6.96" customHeight="1">
      <c r="B3" s="24"/>
      <c r="C3" s="25"/>
      <c r="D3" s="25"/>
      <c r="E3" s="25"/>
      <c r="F3" s="25"/>
      <c r="G3" s="25"/>
      <c r="H3" s="25"/>
      <c r="I3" s="140"/>
      <c r="J3" s="25"/>
      <c r="K3" s="26"/>
      <c r="AT3" s="23" t="s">
        <v>82</v>
      </c>
    </row>
    <row r="4" ht="36.96" customHeight="1">
      <c r="B4" s="27"/>
      <c r="C4" s="28"/>
      <c r="D4" s="29" t="s">
        <v>97</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Oprava volných prostor v objektu občanské vybavenosti, ul. Horní 1492/55</v>
      </c>
      <c r="F7" s="39"/>
      <c r="G7" s="39"/>
      <c r="H7" s="39"/>
      <c r="I7" s="141"/>
      <c r="J7" s="28"/>
      <c r="K7" s="30"/>
    </row>
    <row r="8" s="1" customFormat="1">
      <c r="B8" s="45"/>
      <c r="C8" s="46"/>
      <c r="D8" s="39" t="s">
        <v>98</v>
      </c>
      <c r="E8" s="46"/>
      <c r="F8" s="46"/>
      <c r="G8" s="46"/>
      <c r="H8" s="46"/>
      <c r="I8" s="143"/>
      <c r="J8" s="46"/>
      <c r="K8" s="50"/>
    </row>
    <row r="9" s="1" customFormat="1" ht="36.96" customHeight="1">
      <c r="B9" s="45"/>
      <c r="C9" s="46"/>
      <c r="D9" s="46"/>
      <c r="E9" s="144" t="s">
        <v>1205</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27. 4. 2018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ROUND(J104,2)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ROUND(SUM(BE104:BE647), 2)</f>
        <v>0</v>
      </c>
      <c r="G30" s="46"/>
      <c r="H30" s="46"/>
      <c r="I30" s="157">
        <v>0.20999999999999999</v>
      </c>
      <c r="J30" s="156">
        <f>ROUND(ROUND((SUM(BE104:BE647)), 2)*I30, 2)</f>
        <v>0</v>
      </c>
      <c r="K30" s="50"/>
    </row>
    <row r="31" s="1" customFormat="1" ht="14.4" customHeight="1">
      <c r="B31" s="45"/>
      <c r="C31" s="46"/>
      <c r="D31" s="46"/>
      <c r="E31" s="54" t="s">
        <v>44</v>
      </c>
      <c r="F31" s="156">
        <f>ROUND(SUM(BF104:BF647), 2)</f>
        <v>0</v>
      </c>
      <c r="G31" s="46"/>
      <c r="H31" s="46"/>
      <c r="I31" s="157">
        <v>0.14999999999999999</v>
      </c>
      <c r="J31" s="156">
        <f>ROUND(ROUND((SUM(BF104:BF647)), 2)*I31, 2)</f>
        <v>0</v>
      </c>
      <c r="K31" s="50"/>
    </row>
    <row r="32" hidden="1" s="1" customFormat="1" ht="14.4" customHeight="1">
      <c r="B32" s="45"/>
      <c r="C32" s="46"/>
      <c r="D32" s="46"/>
      <c r="E32" s="54" t="s">
        <v>45</v>
      </c>
      <c r="F32" s="156">
        <f>ROUND(SUM(BG104:BG647), 2)</f>
        <v>0</v>
      </c>
      <c r="G32" s="46"/>
      <c r="H32" s="46"/>
      <c r="I32" s="157">
        <v>0.20999999999999999</v>
      </c>
      <c r="J32" s="156">
        <v>0</v>
      </c>
      <c r="K32" s="50"/>
    </row>
    <row r="33" hidden="1" s="1" customFormat="1" ht="14.4" customHeight="1">
      <c r="B33" s="45"/>
      <c r="C33" s="46"/>
      <c r="D33" s="46"/>
      <c r="E33" s="54" t="s">
        <v>46</v>
      </c>
      <c r="F33" s="156">
        <f>ROUND(SUM(BH104:BH647), 2)</f>
        <v>0</v>
      </c>
      <c r="G33" s="46"/>
      <c r="H33" s="46"/>
      <c r="I33" s="157">
        <v>0.14999999999999999</v>
      </c>
      <c r="J33" s="156">
        <v>0</v>
      </c>
      <c r="K33" s="50"/>
    </row>
    <row r="34" hidden="1" s="1" customFormat="1" ht="14.4" customHeight="1">
      <c r="B34" s="45"/>
      <c r="C34" s="46"/>
      <c r="D34" s="46"/>
      <c r="E34" s="54" t="s">
        <v>47</v>
      </c>
      <c r="F34" s="156">
        <f>ROUND(SUM(BI104:BI647),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100</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Oprava volných prostor v objektu občanské vybavenosti, ul. Horní 1492/55</v>
      </c>
      <c r="F45" s="39"/>
      <c r="G45" s="39"/>
      <c r="H45" s="39"/>
      <c r="I45" s="143"/>
      <c r="J45" s="46"/>
      <c r="K45" s="50"/>
    </row>
    <row r="46" s="1" customFormat="1" ht="14.4" customHeight="1">
      <c r="B46" s="45"/>
      <c r="C46" s="39" t="s">
        <v>98</v>
      </c>
      <c r="D46" s="46"/>
      <c r="E46" s="46"/>
      <c r="F46" s="46"/>
      <c r="G46" s="46"/>
      <c r="H46" s="46"/>
      <c r="I46" s="143"/>
      <c r="J46" s="46"/>
      <c r="K46" s="50"/>
    </row>
    <row r="47" s="1" customFormat="1" ht="17.25" customHeight="1">
      <c r="B47" s="45"/>
      <c r="C47" s="46"/>
      <c r="D47" s="46"/>
      <c r="E47" s="144" t="str">
        <f>E9</f>
        <v>S04 - Textil 2. NP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 Hrabůvka</v>
      </c>
      <c r="G49" s="46"/>
      <c r="H49" s="46"/>
      <c r="I49" s="145" t="s">
        <v>25</v>
      </c>
      <c r="J49" s="146" t="str">
        <f>IF(J12="","",J12)</f>
        <v>27. 4. 2018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Úřad městského obvodu Ostrava - Jih</v>
      </c>
      <c r="G51" s="46"/>
      <c r="H51" s="46"/>
      <c r="I51" s="145" t="s">
        <v>33</v>
      </c>
      <c r="J51" s="43" t="str">
        <f>E21</f>
        <v>Inpros Frýdek-Místek</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101</v>
      </c>
      <c r="D54" s="158"/>
      <c r="E54" s="158"/>
      <c r="F54" s="158"/>
      <c r="G54" s="158"/>
      <c r="H54" s="158"/>
      <c r="I54" s="172"/>
      <c r="J54" s="173" t="s">
        <v>102</v>
      </c>
      <c r="K54" s="174"/>
    </row>
    <row r="55" s="1" customFormat="1" ht="10.32" customHeight="1">
      <c r="B55" s="45"/>
      <c r="C55" s="46"/>
      <c r="D55" s="46"/>
      <c r="E55" s="46"/>
      <c r="F55" s="46"/>
      <c r="G55" s="46"/>
      <c r="H55" s="46"/>
      <c r="I55" s="143"/>
      <c r="J55" s="46"/>
      <c r="K55" s="50"/>
    </row>
    <row r="56" s="1" customFormat="1" ht="29.28" customHeight="1">
      <c r="B56" s="45"/>
      <c r="C56" s="175" t="s">
        <v>103</v>
      </c>
      <c r="D56" s="46"/>
      <c r="E56" s="46"/>
      <c r="F56" s="46"/>
      <c r="G56" s="46"/>
      <c r="H56" s="46"/>
      <c r="I56" s="143"/>
      <c r="J56" s="154">
        <f>J104</f>
        <v>0</v>
      </c>
      <c r="K56" s="50"/>
      <c r="AU56" s="23" t="s">
        <v>104</v>
      </c>
    </row>
    <row r="57" s="7" customFormat="1" ht="24.96" customHeight="1">
      <c r="B57" s="176"/>
      <c r="C57" s="177"/>
      <c r="D57" s="178" t="s">
        <v>105</v>
      </c>
      <c r="E57" s="179"/>
      <c r="F57" s="179"/>
      <c r="G57" s="179"/>
      <c r="H57" s="179"/>
      <c r="I57" s="180"/>
      <c r="J57" s="181">
        <f>J105</f>
        <v>0</v>
      </c>
      <c r="K57" s="182"/>
    </row>
    <row r="58" s="8" customFormat="1" ht="19.92" customHeight="1">
      <c r="B58" s="183"/>
      <c r="C58" s="184"/>
      <c r="D58" s="185" t="s">
        <v>106</v>
      </c>
      <c r="E58" s="186"/>
      <c r="F58" s="186"/>
      <c r="G58" s="186"/>
      <c r="H58" s="186"/>
      <c r="I58" s="187"/>
      <c r="J58" s="188">
        <f>J106</f>
        <v>0</v>
      </c>
      <c r="K58" s="189"/>
    </row>
    <row r="59" s="8" customFormat="1" ht="19.92" customHeight="1">
      <c r="B59" s="183"/>
      <c r="C59" s="184"/>
      <c r="D59" s="185" t="s">
        <v>107</v>
      </c>
      <c r="E59" s="186"/>
      <c r="F59" s="186"/>
      <c r="G59" s="186"/>
      <c r="H59" s="186"/>
      <c r="I59" s="187"/>
      <c r="J59" s="188">
        <f>J120</f>
        <v>0</v>
      </c>
      <c r="K59" s="189"/>
    </row>
    <row r="60" s="8" customFormat="1" ht="19.92" customHeight="1">
      <c r="B60" s="183"/>
      <c r="C60" s="184"/>
      <c r="D60" s="185" t="s">
        <v>108</v>
      </c>
      <c r="E60" s="186"/>
      <c r="F60" s="186"/>
      <c r="G60" s="186"/>
      <c r="H60" s="186"/>
      <c r="I60" s="187"/>
      <c r="J60" s="188">
        <f>J199</f>
        <v>0</v>
      </c>
      <c r="K60" s="189"/>
    </row>
    <row r="61" s="8" customFormat="1" ht="19.92" customHeight="1">
      <c r="B61" s="183"/>
      <c r="C61" s="184"/>
      <c r="D61" s="185" t="s">
        <v>109</v>
      </c>
      <c r="E61" s="186"/>
      <c r="F61" s="186"/>
      <c r="G61" s="186"/>
      <c r="H61" s="186"/>
      <c r="I61" s="187"/>
      <c r="J61" s="188">
        <f>J264</f>
        <v>0</v>
      </c>
      <c r="K61" s="189"/>
    </row>
    <row r="62" s="8" customFormat="1" ht="19.92" customHeight="1">
      <c r="B62" s="183"/>
      <c r="C62" s="184"/>
      <c r="D62" s="185" t="s">
        <v>110</v>
      </c>
      <c r="E62" s="186"/>
      <c r="F62" s="186"/>
      <c r="G62" s="186"/>
      <c r="H62" s="186"/>
      <c r="I62" s="187"/>
      <c r="J62" s="188">
        <f>J275</f>
        <v>0</v>
      </c>
      <c r="K62" s="189"/>
    </row>
    <row r="63" s="7" customFormat="1" ht="24.96" customHeight="1">
      <c r="B63" s="176"/>
      <c r="C63" s="177"/>
      <c r="D63" s="178" t="s">
        <v>111</v>
      </c>
      <c r="E63" s="179"/>
      <c r="F63" s="179"/>
      <c r="G63" s="179"/>
      <c r="H63" s="179"/>
      <c r="I63" s="180"/>
      <c r="J63" s="181">
        <f>J283</f>
        <v>0</v>
      </c>
      <c r="K63" s="182"/>
    </row>
    <row r="64" s="8" customFormat="1" ht="19.92" customHeight="1">
      <c r="B64" s="183"/>
      <c r="C64" s="184"/>
      <c r="D64" s="185" t="s">
        <v>1206</v>
      </c>
      <c r="E64" s="186"/>
      <c r="F64" s="186"/>
      <c r="G64" s="186"/>
      <c r="H64" s="186"/>
      <c r="I64" s="187"/>
      <c r="J64" s="188">
        <f>J284</f>
        <v>0</v>
      </c>
      <c r="K64" s="189"/>
    </row>
    <row r="65" s="8" customFormat="1" ht="19.92" customHeight="1">
      <c r="B65" s="183"/>
      <c r="C65" s="184"/>
      <c r="D65" s="185" t="s">
        <v>798</v>
      </c>
      <c r="E65" s="186"/>
      <c r="F65" s="186"/>
      <c r="G65" s="186"/>
      <c r="H65" s="186"/>
      <c r="I65" s="187"/>
      <c r="J65" s="188">
        <f>J289</f>
        <v>0</v>
      </c>
      <c r="K65" s="189"/>
    </row>
    <row r="66" s="8" customFormat="1" ht="19.92" customHeight="1">
      <c r="B66" s="183"/>
      <c r="C66" s="184"/>
      <c r="D66" s="185" t="s">
        <v>112</v>
      </c>
      <c r="E66" s="186"/>
      <c r="F66" s="186"/>
      <c r="G66" s="186"/>
      <c r="H66" s="186"/>
      <c r="I66" s="187"/>
      <c r="J66" s="188">
        <f>J310</f>
        <v>0</v>
      </c>
      <c r="K66" s="189"/>
    </row>
    <row r="67" s="8" customFormat="1" ht="19.92" customHeight="1">
      <c r="B67" s="183"/>
      <c r="C67" s="184"/>
      <c r="D67" s="185" t="s">
        <v>1207</v>
      </c>
      <c r="E67" s="186"/>
      <c r="F67" s="186"/>
      <c r="G67" s="186"/>
      <c r="H67" s="186"/>
      <c r="I67" s="187"/>
      <c r="J67" s="188">
        <f>J337</f>
        <v>0</v>
      </c>
      <c r="K67" s="189"/>
    </row>
    <row r="68" s="8" customFormat="1" ht="19.92" customHeight="1">
      <c r="B68" s="183"/>
      <c r="C68" s="184"/>
      <c r="D68" s="185" t="s">
        <v>1208</v>
      </c>
      <c r="E68" s="186"/>
      <c r="F68" s="186"/>
      <c r="G68" s="186"/>
      <c r="H68" s="186"/>
      <c r="I68" s="187"/>
      <c r="J68" s="188">
        <f>J341</f>
        <v>0</v>
      </c>
      <c r="K68" s="189"/>
    </row>
    <row r="69" s="8" customFormat="1" ht="19.92" customHeight="1">
      <c r="B69" s="183"/>
      <c r="C69" s="184"/>
      <c r="D69" s="185" t="s">
        <v>1209</v>
      </c>
      <c r="E69" s="186"/>
      <c r="F69" s="186"/>
      <c r="G69" s="186"/>
      <c r="H69" s="186"/>
      <c r="I69" s="187"/>
      <c r="J69" s="188">
        <f>J363</f>
        <v>0</v>
      </c>
      <c r="K69" s="189"/>
    </row>
    <row r="70" s="8" customFormat="1" ht="19.92" customHeight="1">
      <c r="B70" s="183"/>
      <c r="C70" s="184"/>
      <c r="D70" s="185" t="s">
        <v>114</v>
      </c>
      <c r="E70" s="186"/>
      <c r="F70" s="186"/>
      <c r="G70" s="186"/>
      <c r="H70" s="186"/>
      <c r="I70" s="187"/>
      <c r="J70" s="188">
        <f>J376</f>
        <v>0</v>
      </c>
      <c r="K70" s="189"/>
    </row>
    <row r="71" s="8" customFormat="1" ht="19.92" customHeight="1">
      <c r="B71" s="183"/>
      <c r="C71" s="184"/>
      <c r="D71" s="185" t="s">
        <v>115</v>
      </c>
      <c r="E71" s="186"/>
      <c r="F71" s="186"/>
      <c r="G71" s="186"/>
      <c r="H71" s="186"/>
      <c r="I71" s="187"/>
      <c r="J71" s="188">
        <f>J380</f>
        <v>0</v>
      </c>
      <c r="K71" s="189"/>
    </row>
    <row r="72" s="8" customFormat="1" ht="19.92" customHeight="1">
      <c r="B72" s="183"/>
      <c r="C72" s="184"/>
      <c r="D72" s="185" t="s">
        <v>116</v>
      </c>
      <c r="E72" s="186"/>
      <c r="F72" s="186"/>
      <c r="G72" s="186"/>
      <c r="H72" s="186"/>
      <c r="I72" s="187"/>
      <c r="J72" s="188">
        <f>J394</f>
        <v>0</v>
      </c>
      <c r="K72" s="189"/>
    </row>
    <row r="73" s="8" customFormat="1" ht="19.92" customHeight="1">
      <c r="B73" s="183"/>
      <c r="C73" s="184"/>
      <c r="D73" s="185" t="s">
        <v>117</v>
      </c>
      <c r="E73" s="186"/>
      <c r="F73" s="186"/>
      <c r="G73" s="186"/>
      <c r="H73" s="186"/>
      <c r="I73" s="187"/>
      <c r="J73" s="188">
        <f>J401</f>
        <v>0</v>
      </c>
      <c r="K73" s="189"/>
    </row>
    <row r="74" s="8" customFormat="1" ht="19.92" customHeight="1">
      <c r="B74" s="183"/>
      <c r="C74" s="184"/>
      <c r="D74" s="185" t="s">
        <v>118</v>
      </c>
      <c r="E74" s="186"/>
      <c r="F74" s="186"/>
      <c r="G74" s="186"/>
      <c r="H74" s="186"/>
      <c r="I74" s="187"/>
      <c r="J74" s="188">
        <f>J405</f>
        <v>0</v>
      </c>
      <c r="K74" s="189"/>
    </row>
    <row r="75" s="8" customFormat="1" ht="19.92" customHeight="1">
      <c r="B75" s="183"/>
      <c r="C75" s="184"/>
      <c r="D75" s="185" t="s">
        <v>119</v>
      </c>
      <c r="E75" s="186"/>
      <c r="F75" s="186"/>
      <c r="G75" s="186"/>
      <c r="H75" s="186"/>
      <c r="I75" s="187"/>
      <c r="J75" s="188">
        <f>J455</f>
        <v>0</v>
      </c>
      <c r="K75" s="189"/>
    </row>
    <row r="76" s="8" customFormat="1" ht="19.92" customHeight="1">
      <c r="B76" s="183"/>
      <c r="C76" s="184"/>
      <c r="D76" s="185" t="s">
        <v>800</v>
      </c>
      <c r="E76" s="186"/>
      <c r="F76" s="186"/>
      <c r="G76" s="186"/>
      <c r="H76" s="186"/>
      <c r="I76" s="187"/>
      <c r="J76" s="188">
        <f>J486</f>
        <v>0</v>
      </c>
      <c r="K76" s="189"/>
    </row>
    <row r="77" s="8" customFormat="1" ht="19.92" customHeight="1">
      <c r="B77" s="183"/>
      <c r="C77" s="184"/>
      <c r="D77" s="185" t="s">
        <v>120</v>
      </c>
      <c r="E77" s="186"/>
      <c r="F77" s="186"/>
      <c r="G77" s="186"/>
      <c r="H77" s="186"/>
      <c r="I77" s="187"/>
      <c r="J77" s="188">
        <f>J493</f>
        <v>0</v>
      </c>
      <c r="K77" s="189"/>
    </row>
    <row r="78" s="8" customFormat="1" ht="19.92" customHeight="1">
      <c r="B78" s="183"/>
      <c r="C78" s="184"/>
      <c r="D78" s="185" t="s">
        <v>801</v>
      </c>
      <c r="E78" s="186"/>
      <c r="F78" s="186"/>
      <c r="G78" s="186"/>
      <c r="H78" s="186"/>
      <c r="I78" s="187"/>
      <c r="J78" s="188">
        <f>J541</f>
        <v>0</v>
      </c>
      <c r="K78" s="189"/>
    </row>
    <row r="79" s="8" customFormat="1" ht="19.92" customHeight="1">
      <c r="B79" s="183"/>
      <c r="C79" s="184"/>
      <c r="D79" s="185" t="s">
        <v>121</v>
      </c>
      <c r="E79" s="186"/>
      <c r="F79" s="186"/>
      <c r="G79" s="186"/>
      <c r="H79" s="186"/>
      <c r="I79" s="187"/>
      <c r="J79" s="188">
        <f>J548</f>
        <v>0</v>
      </c>
      <c r="K79" s="189"/>
    </row>
    <row r="80" s="8" customFormat="1" ht="19.92" customHeight="1">
      <c r="B80" s="183"/>
      <c r="C80" s="184"/>
      <c r="D80" s="185" t="s">
        <v>122</v>
      </c>
      <c r="E80" s="186"/>
      <c r="F80" s="186"/>
      <c r="G80" s="186"/>
      <c r="H80" s="186"/>
      <c r="I80" s="187"/>
      <c r="J80" s="188">
        <f>J598</f>
        <v>0</v>
      </c>
      <c r="K80" s="189"/>
    </row>
    <row r="81" s="8" customFormat="1" ht="19.92" customHeight="1">
      <c r="B81" s="183"/>
      <c r="C81" s="184"/>
      <c r="D81" s="185" t="s">
        <v>123</v>
      </c>
      <c r="E81" s="186"/>
      <c r="F81" s="186"/>
      <c r="G81" s="186"/>
      <c r="H81" s="186"/>
      <c r="I81" s="187"/>
      <c r="J81" s="188">
        <f>J609</f>
        <v>0</v>
      </c>
      <c r="K81" s="189"/>
    </row>
    <row r="82" s="7" customFormat="1" ht="24.96" customHeight="1">
      <c r="B82" s="176"/>
      <c r="C82" s="177"/>
      <c r="D82" s="178" t="s">
        <v>124</v>
      </c>
      <c r="E82" s="179"/>
      <c r="F82" s="179"/>
      <c r="G82" s="179"/>
      <c r="H82" s="179"/>
      <c r="I82" s="180"/>
      <c r="J82" s="181">
        <f>J637</f>
        <v>0</v>
      </c>
      <c r="K82" s="182"/>
    </row>
    <row r="83" s="8" customFormat="1" ht="19.92" customHeight="1">
      <c r="B83" s="183"/>
      <c r="C83" s="184"/>
      <c r="D83" s="185" t="s">
        <v>125</v>
      </c>
      <c r="E83" s="186"/>
      <c r="F83" s="186"/>
      <c r="G83" s="186"/>
      <c r="H83" s="186"/>
      <c r="I83" s="187"/>
      <c r="J83" s="188">
        <f>J638</f>
        <v>0</v>
      </c>
      <c r="K83" s="189"/>
    </row>
    <row r="84" s="8" customFormat="1" ht="19.92" customHeight="1">
      <c r="B84" s="183"/>
      <c r="C84" s="184"/>
      <c r="D84" s="185" t="s">
        <v>126</v>
      </c>
      <c r="E84" s="186"/>
      <c r="F84" s="186"/>
      <c r="G84" s="186"/>
      <c r="H84" s="186"/>
      <c r="I84" s="187"/>
      <c r="J84" s="188">
        <f>J641</f>
        <v>0</v>
      </c>
      <c r="K84" s="189"/>
    </row>
    <row r="85" s="1" customFormat="1" ht="21.84" customHeight="1">
      <c r="B85" s="45"/>
      <c r="C85" s="46"/>
      <c r="D85" s="46"/>
      <c r="E85" s="46"/>
      <c r="F85" s="46"/>
      <c r="G85" s="46"/>
      <c r="H85" s="46"/>
      <c r="I85" s="143"/>
      <c r="J85" s="46"/>
      <c r="K85" s="50"/>
    </row>
    <row r="86" s="1" customFormat="1" ht="6.96" customHeight="1">
      <c r="B86" s="66"/>
      <c r="C86" s="67"/>
      <c r="D86" s="67"/>
      <c r="E86" s="67"/>
      <c r="F86" s="67"/>
      <c r="G86" s="67"/>
      <c r="H86" s="67"/>
      <c r="I86" s="165"/>
      <c r="J86" s="67"/>
      <c r="K86" s="68"/>
    </row>
    <row r="90" s="1" customFormat="1" ht="6.96" customHeight="1">
      <c r="B90" s="69"/>
      <c r="C90" s="70"/>
      <c r="D90" s="70"/>
      <c r="E90" s="70"/>
      <c r="F90" s="70"/>
      <c r="G90" s="70"/>
      <c r="H90" s="70"/>
      <c r="I90" s="168"/>
      <c r="J90" s="70"/>
      <c r="K90" s="70"/>
      <c r="L90" s="71"/>
    </row>
    <row r="91" s="1" customFormat="1" ht="36.96" customHeight="1">
      <c r="B91" s="45"/>
      <c r="C91" s="72" t="s">
        <v>127</v>
      </c>
      <c r="D91" s="73"/>
      <c r="E91" s="73"/>
      <c r="F91" s="73"/>
      <c r="G91" s="73"/>
      <c r="H91" s="73"/>
      <c r="I91" s="190"/>
      <c r="J91" s="73"/>
      <c r="K91" s="73"/>
      <c r="L91" s="71"/>
    </row>
    <row r="92" s="1" customFormat="1" ht="6.96" customHeight="1">
      <c r="B92" s="45"/>
      <c r="C92" s="73"/>
      <c r="D92" s="73"/>
      <c r="E92" s="73"/>
      <c r="F92" s="73"/>
      <c r="G92" s="73"/>
      <c r="H92" s="73"/>
      <c r="I92" s="190"/>
      <c r="J92" s="73"/>
      <c r="K92" s="73"/>
      <c r="L92" s="71"/>
    </row>
    <row r="93" s="1" customFormat="1" ht="14.4" customHeight="1">
      <c r="B93" s="45"/>
      <c r="C93" s="75" t="s">
        <v>18</v>
      </c>
      <c r="D93" s="73"/>
      <c r="E93" s="73"/>
      <c r="F93" s="73"/>
      <c r="G93" s="73"/>
      <c r="H93" s="73"/>
      <c r="I93" s="190"/>
      <c r="J93" s="73"/>
      <c r="K93" s="73"/>
      <c r="L93" s="71"/>
    </row>
    <row r="94" s="1" customFormat="1" ht="16.5" customHeight="1">
      <c r="B94" s="45"/>
      <c r="C94" s="73"/>
      <c r="D94" s="73"/>
      <c r="E94" s="191" t="str">
        <f>E7</f>
        <v>Oprava volných prostor v objektu občanské vybavenosti, ul. Horní 1492/55</v>
      </c>
      <c r="F94" s="75"/>
      <c r="G94" s="75"/>
      <c r="H94" s="75"/>
      <c r="I94" s="190"/>
      <c r="J94" s="73"/>
      <c r="K94" s="73"/>
      <c r="L94" s="71"/>
    </row>
    <row r="95" s="1" customFormat="1" ht="14.4" customHeight="1">
      <c r="B95" s="45"/>
      <c r="C95" s="75" t="s">
        <v>98</v>
      </c>
      <c r="D95" s="73"/>
      <c r="E95" s="73"/>
      <c r="F95" s="73"/>
      <c r="G95" s="73"/>
      <c r="H95" s="73"/>
      <c r="I95" s="190"/>
      <c r="J95" s="73"/>
      <c r="K95" s="73"/>
      <c r="L95" s="71"/>
    </row>
    <row r="96" s="1" customFormat="1" ht="17.25" customHeight="1">
      <c r="B96" s="45"/>
      <c r="C96" s="73"/>
      <c r="D96" s="73"/>
      <c r="E96" s="81" t="str">
        <f>E9</f>
        <v>S04 - Textil 2. NP</v>
      </c>
      <c r="F96" s="73"/>
      <c r="G96" s="73"/>
      <c r="H96" s="73"/>
      <c r="I96" s="190"/>
      <c r="J96" s="73"/>
      <c r="K96" s="73"/>
      <c r="L96" s="71"/>
    </row>
    <row r="97" s="1" customFormat="1" ht="6.96" customHeight="1">
      <c r="B97" s="45"/>
      <c r="C97" s="73"/>
      <c r="D97" s="73"/>
      <c r="E97" s="73"/>
      <c r="F97" s="73"/>
      <c r="G97" s="73"/>
      <c r="H97" s="73"/>
      <c r="I97" s="190"/>
      <c r="J97" s="73"/>
      <c r="K97" s="73"/>
      <c r="L97" s="71"/>
    </row>
    <row r="98" s="1" customFormat="1" ht="18" customHeight="1">
      <c r="B98" s="45"/>
      <c r="C98" s="75" t="s">
        <v>23</v>
      </c>
      <c r="D98" s="73"/>
      <c r="E98" s="73"/>
      <c r="F98" s="192" t="str">
        <f>F12</f>
        <v>Ostrava Hrabůvka</v>
      </c>
      <c r="G98" s="73"/>
      <c r="H98" s="73"/>
      <c r="I98" s="193" t="s">
        <v>25</v>
      </c>
      <c r="J98" s="84" t="str">
        <f>IF(J12="","",J12)</f>
        <v>27. 4. 2018</v>
      </c>
      <c r="K98" s="73"/>
      <c r="L98" s="71"/>
    </row>
    <row r="99" s="1" customFormat="1" ht="6.96" customHeight="1">
      <c r="B99" s="45"/>
      <c r="C99" s="73"/>
      <c r="D99" s="73"/>
      <c r="E99" s="73"/>
      <c r="F99" s="73"/>
      <c r="G99" s="73"/>
      <c r="H99" s="73"/>
      <c r="I99" s="190"/>
      <c r="J99" s="73"/>
      <c r="K99" s="73"/>
      <c r="L99" s="71"/>
    </row>
    <row r="100" s="1" customFormat="1">
      <c r="B100" s="45"/>
      <c r="C100" s="75" t="s">
        <v>27</v>
      </c>
      <c r="D100" s="73"/>
      <c r="E100" s="73"/>
      <c r="F100" s="192" t="str">
        <f>E15</f>
        <v>Úřad městského obvodu Ostrava - Jih</v>
      </c>
      <c r="G100" s="73"/>
      <c r="H100" s="73"/>
      <c r="I100" s="193" t="s">
        <v>33</v>
      </c>
      <c r="J100" s="192" t="str">
        <f>E21</f>
        <v>Inpros Frýdek-Místek</v>
      </c>
      <c r="K100" s="73"/>
      <c r="L100" s="71"/>
    </row>
    <row r="101" s="1" customFormat="1" ht="14.4" customHeight="1">
      <c r="B101" s="45"/>
      <c r="C101" s="75" t="s">
        <v>31</v>
      </c>
      <c r="D101" s="73"/>
      <c r="E101" s="73"/>
      <c r="F101" s="192" t="str">
        <f>IF(E18="","",E18)</f>
        <v/>
      </c>
      <c r="G101" s="73"/>
      <c r="H101" s="73"/>
      <c r="I101" s="190"/>
      <c r="J101" s="73"/>
      <c r="K101" s="73"/>
      <c r="L101" s="71"/>
    </row>
    <row r="102" s="1" customFormat="1" ht="10.32" customHeight="1">
      <c r="B102" s="45"/>
      <c r="C102" s="73"/>
      <c r="D102" s="73"/>
      <c r="E102" s="73"/>
      <c r="F102" s="73"/>
      <c r="G102" s="73"/>
      <c r="H102" s="73"/>
      <c r="I102" s="190"/>
      <c r="J102" s="73"/>
      <c r="K102" s="73"/>
      <c r="L102" s="71"/>
    </row>
    <row r="103" s="9" customFormat="1" ht="29.28" customHeight="1">
      <c r="B103" s="194"/>
      <c r="C103" s="195" t="s">
        <v>128</v>
      </c>
      <c r="D103" s="196" t="s">
        <v>57</v>
      </c>
      <c r="E103" s="196" t="s">
        <v>53</v>
      </c>
      <c r="F103" s="196" t="s">
        <v>129</v>
      </c>
      <c r="G103" s="196" t="s">
        <v>130</v>
      </c>
      <c r="H103" s="196" t="s">
        <v>131</v>
      </c>
      <c r="I103" s="197" t="s">
        <v>132</v>
      </c>
      <c r="J103" s="196" t="s">
        <v>102</v>
      </c>
      <c r="K103" s="198" t="s">
        <v>133</v>
      </c>
      <c r="L103" s="199"/>
      <c r="M103" s="101" t="s">
        <v>134</v>
      </c>
      <c r="N103" s="102" t="s">
        <v>42</v>
      </c>
      <c r="O103" s="102" t="s">
        <v>135</v>
      </c>
      <c r="P103" s="102" t="s">
        <v>136</v>
      </c>
      <c r="Q103" s="102" t="s">
        <v>137</v>
      </c>
      <c r="R103" s="102" t="s">
        <v>138</v>
      </c>
      <c r="S103" s="102" t="s">
        <v>139</v>
      </c>
      <c r="T103" s="103" t="s">
        <v>140</v>
      </c>
    </row>
    <row r="104" s="1" customFormat="1" ht="29.28" customHeight="1">
      <c r="B104" s="45"/>
      <c r="C104" s="107" t="s">
        <v>103</v>
      </c>
      <c r="D104" s="73"/>
      <c r="E104" s="73"/>
      <c r="F104" s="73"/>
      <c r="G104" s="73"/>
      <c r="H104" s="73"/>
      <c r="I104" s="190"/>
      <c r="J104" s="200">
        <f>BK104</f>
        <v>0</v>
      </c>
      <c r="K104" s="73"/>
      <c r="L104" s="71"/>
      <c r="M104" s="104"/>
      <c r="N104" s="105"/>
      <c r="O104" s="105"/>
      <c r="P104" s="201">
        <f>P105+P283+P637</f>
        <v>0</v>
      </c>
      <c r="Q104" s="105"/>
      <c r="R104" s="201">
        <f>R105+R283+R637</f>
        <v>12.73460191</v>
      </c>
      <c r="S104" s="105"/>
      <c r="T104" s="202">
        <f>T105+T283+T637</f>
        <v>17.45807284</v>
      </c>
      <c r="AT104" s="23" t="s">
        <v>71</v>
      </c>
      <c r="AU104" s="23" t="s">
        <v>104</v>
      </c>
      <c r="BK104" s="203">
        <f>BK105+BK283+BK637</f>
        <v>0</v>
      </c>
    </row>
    <row r="105" s="10" customFormat="1" ht="37.44" customHeight="1">
      <c r="B105" s="204"/>
      <c r="C105" s="205"/>
      <c r="D105" s="206" t="s">
        <v>71</v>
      </c>
      <c r="E105" s="207" t="s">
        <v>141</v>
      </c>
      <c r="F105" s="207" t="s">
        <v>142</v>
      </c>
      <c r="G105" s="205"/>
      <c r="H105" s="205"/>
      <c r="I105" s="208"/>
      <c r="J105" s="209">
        <f>BK105</f>
        <v>0</v>
      </c>
      <c r="K105" s="205"/>
      <c r="L105" s="210"/>
      <c r="M105" s="211"/>
      <c r="N105" s="212"/>
      <c r="O105" s="212"/>
      <c r="P105" s="213">
        <f>P106+P120+P199+P264+P275</f>
        <v>0</v>
      </c>
      <c r="Q105" s="212"/>
      <c r="R105" s="213">
        <f>R106+R120+R199+R264+R275</f>
        <v>11.437831230000001</v>
      </c>
      <c r="S105" s="212"/>
      <c r="T105" s="214">
        <f>T106+T120+T199+T264+T275</f>
        <v>13.276748</v>
      </c>
      <c r="AR105" s="215" t="s">
        <v>80</v>
      </c>
      <c r="AT105" s="216" t="s">
        <v>71</v>
      </c>
      <c r="AU105" s="216" t="s">
        <v>72</v>
      </c>
      <c r="AY105" s="215" t="s">
        <v>143</v>
      </c>
      <c r="BK105" s="217">
        <f>BK106+BK120+BK199+BK264+BK275</f>
        <v>0</v>
      </c>
    </row>
    <row r="106" s="10" customFormat="1" ht="19.92" customHeight="1">
      <c r="B106" s="204"/>
      <c r="C106" s="205"/>
      <c r="D106" s="206" t="s">
        <v>71</v>
      </c>
      <c r="E106" s="218" t="s">
        <v>144</v>
      </c>
      <c r="F106" s="218" t="s">
        <v>145</v>
      </c>
      <c r="G106" s="205"/>
      <c r="H106" s="205"/>
      <c r="I106" s="208"/>
      <c r="J106" s="219">
        <f>BK106</f>
        <v>0</v>
      </c>
      <c r="K106" s="205"/>
      <c r="L106" s="210"/>
      <c r="M106" s="211"/>
      <c r="N106" s="212"/>
      <c r="O106" s="212"/>
      <c r="P106" s="213">
        <f>SUM(P107:P119)</f>
        <v>0</v>
      </c>
      <c r="Q106" s="212"/>
      <c r="R106" s="213">
        <f>SUM(R107:R119)</f>
        <v>0.51802474000000009</v>
      </c>
      <c r="S106" s="212"/>
      <c r="T106" s="214">
        <f>SUM(T107:T119)</f>
        <v>0</v>
      </c>
      <c r="AR106" s="215" t="s">
        <v>80</v>
      </c>
      <c r="AT106" s="216" t="s">
        <v>71</v>
      </c>
      <c r="AU106" s="216" t="s">
        <v>80</v>
      </c>
      <c r="AY106" s="215" t="s">
        <v>143</v>
      </c>
      <c r="BK106" s="217">
        <f>SUM(BK107:BK119)</f>
        <v>0</v>
      </c>
    </row>
    <row r="107" s="1" customFormat="1" ht="25.5" customHeight="1">
      <c r="B107" s="45"/>
      <c r="C107" s="220" t="s">
        <v>80</v>
      </c>
      <c r="D107" s="220" t="s">
        <v>146</v>
      </c>
      <c r="E107" s="221" t="s">
        <v>806</v>
      </c>
      <c r="F107" s="222" t="s">
        <v>807</v>
      </c>
      <c r="G107" s="223" t="s">
        <v>370</v>
      </c>
      <c r="H107" s="224">
        <v>0.02</v>
      </c>
      <c r="I107" s="225"/>
      <c r="J107" s="226">
        <f>ROUND(I107*H107,2)</f>
        <v>0</v>
      </c>
      <c r="K107" s="222" t="s">
        <v>150</v>
      </c>
      <c r="L107" s="71"/>
      <c r="M107" s="227" t="s">
        <v>21</v>
      </c>
      <c r="N107" s="228" t="s">
        <v>43</v>
      </c>
      <c r="O107" s="46"/>
      <c r="P107" s="229">
        <f>O107*H107</f>
        <v>0</v>
      </c>
      <c r="Q107" s="229">
        <v>0.019539999999999998</v>
      </c>
      <c r="R107" s="229">
        <f>Q107*H107</f>
        <v>0.00039079999999999996</v>
      </c>
      <c r="S107" s="229">
        <v>0</v>
      </c>
      <c r="T107" s="230">
        <f>S107*H107</f>
        <v>0</v>
      </c>
      <c r="AR107" s="23" t="s">
        <v>239</v>
      </c>
      <c r="AT107" s="23" t="s">
        <v>146</v>
      </c>
      <c r="AU107" s="23" t="s">
        <v>82</v>
      </c>
      <c r="AY107" s="23" t="s">
        <v>143</v>
      </c>
      <c r="BE107" s="231">
        <f>IF(N107="základní",J107,0)</f>
        <v>0</v>
      </c>
      <c r="BF107" s="231">
        <f>IF(N107="snížená",J107,0)</f>
        <v>0</v>
      </c>
      <c r="BG107" s="231">
        <f>IF(N107="zákl. přenesená",J107,0)</f>
        <v>0</v>
      </c>
      <c r="BH107" s="231">
        <f>IF(N107="sníž. přenesená",J107,0)</f>
        <v>0</v>
      </c>
      <c r="BI107" s="231">
        <f>IF(N107="nulová",J107,0)</f>
        <v>0</v>
      </c>
      <c r="BJ107" s="23" t="s">
        <v>80</v>
      </c>
      <c r="BK107" s="231">
        <f>ROUND(I107*H107,2)</f>
        <v>0</v>
      </c>
      <c r="BL107" s="23" t="s">
        <v>239</v>
      </c>
      <c r="BM107" s="23" t="s">
        <v>1070</v>
      </c>
    </row>
    <row r="108" s="1" customFormat="1">
      <c r="B108" s="45"/>
      <c r="C108" s="73"/>
      <c r="D108" s="232" t="s">
        <v>153</v>
      </c>
      <c r="E108" s="73"/>
      <c r="F108" s="233" t="s">
        <v>809</v>
      </c>
      <c r="G108" s="73"/>
      <c r="H108" s="73"/>
      <c r="I108" s="190"/>
      <c r="J108" s="73"/>
      <c r="K108" s="73"/>
      <c r="L108" s="71"/>
      <c r="M108" s="234"/>
      <c r="N108" s="46"/>
      <c r="O108" s="46"/>
      <c r="P108" s="46"/>
      <c r="Q108" s="46"/>
      <c r="R108" s="46"/>
      <c r="S108" s="46"/>
      <c r="T108" s="94"/>
      <c r="AT108" s="23" t="s">
        <v>153</v>
      </c>
      <c r="AU108" s="23" t="s">
        <v>82</v>
      </c>
    </row>
    <row r="109" s="11" customFormat="1">
      <c r="B109" s="235"/>
      <c r="C109" s="236"/>
      <c r="D109" s="232" t="s">
        <v>155</v>
      </c>
      <c r="E109" s="237" t="s">
        <v>21</v>
      </c>
      <c r="F109" s="238" t="s">
        <v>156</v>
      </c>
      <c r="G109" s="236"/>
      <c r="H109" s="237" t="s">
        <v>21</v>
      </c>
      <c r="I109" s="239"/>
      <c r="J109" s="236"/>
      <c r="K109" s="236"/>
      <c r="L109" s="240"/>
      <c r="M109" s="241"/>
      <c r="N109" s="242"/>
      <c r="O109" s="242"/>
      <c r="P109" s="242"/>
      <c r="Q109" s="242"/>
      <c r="R109" s="242"/>
      <c r="S109" s="242"/>
      <c r="T109" s="243"/>
      <c r="AT109" s="244" t="s">
        <v>155</v>
      </c>
      <c r="AU109" s="244" t="s">
        <v>82</v>
      </c>
      <c r="AV109" s="11" t="s">
        <v>80</v>
      </c>
      <c r="AW109" s="11" t="s">
        <v>35</v>
      </c>
      <c r="AX109" s="11" t="s">
        <v>72</v>
      </c>
      <c r="AY109" s="244" t="s">
        <v>143</v>
      </c>
    </row>
    <row r="110" s="12" customFormat="1">
      <c r="B110" s="245"/>
      <c r="C110" s="246"/>
      <c r="D110" s="232" t="s">
        <v>155</v>
      </c>
      <c r="E110" s="247" t="s">
        <v>21</v>
      </c>
      <c r="F110" s="248" t="s">
        <v>810</v>
      </c>
      <c r="G110" s="246"/>
      <c r="H110" s="249">
        <v>0.02</v>
      </c>
      <c r="I110" s="250"/>
      <c r="J110" s="246"/>
      <c r="K110" s="246"/>
      <c r="L110" s="251"/>
      <c r="M110" s="252"/>
      <c r="N110" s="253"/>
      <c r="O110" s="253"/>
      <c r="P110" s="253"/>
      <c r="Q110" s="253"/>
      <c r="R110" s="253"/>
      <c r="S110" s="253"/>
      <c r="T110" s="254"/>
      <c r="AT110" s="255" t="s">
        <v>155</v>
      </c>
      <c r="AU110" s="255" t="s">
        <v>82</v>
      </c>
      <c r="AV110" s="12" t="s">
        <v>82</v>
      </c>
      <c r="AW110" s="12" t="s">
        <v>35</v>
      </c>
      <c r="AX110" s="12" t="s">
        <v>80</v>
      </c>
      <c r="AY110" s="255" t="s">
        <v>143</v>
      </c>
    </row>
    <row r="111" s="1" customFormat="1" ht="16.5" customHeight="1">
      <c r="B111" s="45"/>
      <c r="C111" s="267" t="s">
        <v>82</v>
      </c>
      <c r="D111" s="267" t="s">
        <v>235</v>
      </c>
      <c r="E111" s="268" t="s">
        <v>811</v>
      </c>
      <c r="F111" s="269" t="s">
        <v>812</v>
      </c>
      <c r="G111" s="270" t="s">
        <v>370</v>
      </c>
      <c r="H111" s="271">
        <v>0.02</v>
      </c>
      <c r="I111" s="272"/>
      <c r="J111" s="273">
        <f>ROUND(I111*H111,2)</f>
        <v>0</v>
      </c>
      <c r="K111" s="269" t="s">
        <v>150</v>
      </c>
      <c r="L111" s="274"/>
      <c r="M111" s="275" t="s">
        <v>21</v>
      </c>
      <c r="N111" s="276" t="s">
        <v>43</v>
      </c>
      <c r="O111" s="46"/>
      <c r="P111" s="229">
        <f>O111*H111</f>
        <v>0</v>
      </c>
      <c r="Q111" s="229">
        <v>1</v>
      </c>
      <c r="R111" s="229">
        <f>Q111*H111</f>
        <v>0.02</v>
      </c>
      <c r="S111" s="229">
        <v>0</v>
      </c>
      <c r="T111" s="230">
        <f>S111*H111</f>
        <v>0</v>
      </c>
      <c r="AR111" s="23" t="s">
        <v>338</v>
      </c>
      <c r="AT111" s="23" t="s">
        <v>235</v>
      </c>
      <c r="AU111" s="23" t="s">
        <v>82</v>
      </c>
      <c r="AY111" s="23" t="s">
        <v>143</v>
      </c>
      <c r="BE111" s="231">
        <f>IF(N111="základní",J111,0)</f>
        <v>0</v>
      </c>
      <c r="BF111" s="231">
        <f>IF(N111="snížená",J111,0)</f>
        <v>0</v>
      </c>
      <c r="BG111" s="231">
        <f>IF(N111="zákl. přenesená",J111,0)</f>
        <v>0</v>
      </c>
      <c r="BH111" s="231">
        <f>IF(N111="sníž. přenesená",J111,0)</f>
        <v>0</v>
      </c>
      <c r="BI111" s="231">
        <f>IF(N111="nulová",J111,0)</f>
        <v>0</v>
      </c>
      <c r="BJ111" s="23" t="s">
        <v>80</v>
      </c>
      <c r="BK111" s="231">
        <f>ROUND(I111*H111,2)</f>
        <v>0</v>
      </c>
      <c r="BL111" s="23" t="s">
        <v>239</v>
      </c>
      <c r="BM111" s="23" t="s">
        <v>1072</v>
      </c>
    </row>
    <row r="112" s="12" customFormat="1">
      <c r="B112" s="245"/>
      <c r="C112" s="246"/>
      <c r="D112" s="232" t="s">
        <v>155</v>
      </c>
      <c r="E112" s="247" t="s">
        <v>21</v>
      </c>
      <c r="F112" s="248" t="s">
        <v>814</v>
      </c>
      <c r="G112" s="246"/>
      <c r="H112" s="249">
        <v>0.02</v>
      </c>
      <c r="I112" s="250"/>
      <c r="J112" s="246"/>
      <c r="K112" s="246"/>
      <c r="L112" s="251"/>
      <c r="M112" s="252"/>
      <c r="N112" s="253"/>
      <c r="O112" s="253"/>
      <c r="P112" s="253"/>
      <c r="Q112" s="253"/>
      <c r="R112" s="253"/>
      <c r="S112" s="253"/>
      <c r="T112" s="254"/>
      <c r="AT112" s="255" t="s">
        <v>155</v>
      </c>
      <c r="AU112" s="255" t="s">
        <v>82</v>
      </c>
      <c r="AV112" s="12" t="s">
        <v>82</v>
      </c>
      <c r="AW112" s="12" t="s">
        <v>35</v>
      </c>
      <c r="AX112" s="12" t="s">
        <v>80</v>
      </c>
      <c r="AY112" s="255" t="s">
        <v>143</v>
      </c>
    </row>
    <row r="113" s="1" customFormat="1" ht="25.5" customHeight="1">
      <c r="B113" s="45"/>
      <c r="C113" s="220" t="s">
        <v>144</v>
      </c>
      <c r="D113" s="220" t="s">
        <v>146</v>
      </c>
      <c r="E113" s="221" t="s">
        <v>174</v>
      </c>
      <c r="F113" s="222" t="s">
        <v>175</v>
      </c>
      <c r="G113" s="223" t="s">
        <v>162</v>
      </c>
      <c r="H113" s="224">
        <v>5.7690000000000001</v>
      </c>
      <c r="I113" s="225"/>
      <c r="J113" s="226">
        <f>ROUND(I113*H113,2)</f>
        <v>0</v>
      </c>
      <c r="K113" s="222" t="s">
        <v>150</v>
      </c>
      <c r="L113" s="71"/>
      <c r="M113" s="227" t="s">
        <v>21</v>
      </c>
      <c r="N113" s="228" t="s">
        <v>43</v>
      </c>
      <c r="O113" s="46"/>
      <c r="P113" s="229">
        <f>O113*H113</f>
        <v>0</v>
      </c>
      <c r="Q113" s="229">
        <v>0.086260000000000003</v>
      </c>
      <c r="R113" s="229">
        <f>Q113*H113</f>
        <v>0.49763394000000005</v>
      </c>
      <c r="S113" s="229">
        <v>0</v>
      </c>
      <c r="T113" s="230">
        <f>S113*H113</f>
        <v>0</v>
      </c>
      <c r="AR113" s="23" t="s">
        <v>151</v>
      </c>
      <c r="AT113" s="23" t="s">
        <v>146</v>
      </c>
      <c r="AU113" s="23" t="s">
        <v>82</v>
      </c>
      <c r="AY113" s="23" t="s">
        <v>143</v>
      </c>
      <c r="BE113" s="231">
        <f>IF(N113="základní",J113,0)</f>
        <v>0</v>
      </c>
      <c r="BF113" s="231">
        <f>IF(N113="snížená",J113,0)</f>
        <v>0</v>
      </c>
      <c r="BG113" s="231">
        <f>IF(N113="zákl. přenesená",J113,0)</f>
        <v>0</v>
      </c>
      <c r="BH113" s="231">
        <f>IF(N113="sníž. přenesená",J113,0)</f>
        <v>0</v>
      </c>
      <c r="BI113" s="231">
        <f>IF(N113="nulová",J113,0)</f>
        <v>0</v>
      </c>
      <c r="BJ113" s="23" t="s">
        <v>80</v>
      </c>
      <c r="BK113" s="231">
        <f>ROUND(I113*H113,2)</f>
        <v>0</v>
      </c>
      <c r="BL113" s="23" t="s">
        <v>151</v>
      </c>
      <c r="BM113" s="23" t="s">
        <v>1210</v>
      </c>
    </row>
    <row r="114" s="11" customFormat="1">
      <c r="B114" s="235"/>
      <c r="C114" s="236"/>
      <c r="D114" s="232" t="s">
        <v>155</v>
      </c>
      <c r="E114" s="237" t="s">
        <v>21</v>
      </c>
      <c r="F114" s="238" t="s">
        <v>156</v>
      </c>
      <c r="G114" s="236"/>
      <c r="H114" s="237" t="s">
        <v>21</v>
      </c>
      <c r="I114" s="239"/>
      <c r="J114" s="236"/>
      <c r="K114" s="236"/>
      <c r="L114" s="240"/>
      <c r="M114" s="241"/>
      <c r="N114" s="242"/>
      <c r="O114" s="242"/>
      <c r="P114" s="242"/>
      <c r="Q114" s="242"/>
      <c r="R114" s="242"/>
      <c r="S114" s="242"/>
      <c r="T114" s="243"/>
      <c r="AT114" s="244" t="s">
        <v>155</v>
      </c>
      <c r="AU114" s="244" t="s">
        <v>82</v>
      </c>
      <c r="AV114" s="11" t="s">
        <v>80</v>
      </c>
      <c r="AW114" s="11" t="s">
        <v>35</v>
      </c>
      <c r="AX114" s="11" t="s">
        <v>72</v>
      </c>
      <c r="AY114" s="244" t="s">
        <v>143</v>
      </c>
    </row>
    <row r="115" s="12" customFormat="1">
      <c r="B115" s="245"/>
      <c r="C115" s="246"/>
      <c r="D115" s="232" t="s">
        <v>155</v>
      </c>
      <c r="E115" s="247" t="s">
        <v>21</v>
      </c>
      <c r="F115" s="248" t="s">
        <v>1211</v>
      </c>
      <c r="G115" s="246"/>
      <c r="H115" s="249">
        <v>1.1699999999999999</v>
      </c>
      <c r="I115" s="250"/>
      <c r="J115" s="246"/>
      <c r="K115" s="246"/>
      <c r="L115" s="251"/>
      <c r="M115" s="252"/>
      <c r="N115" s="253"/>
      <c r="O115" s="253"/>
      <c r="P115" s="253"/>
      <c r="Q115" s="253"/>
      <c r="R115" s="253"/>
      <c r="S115" s="253"/>
      <c r="T115" s="254"/>
      <c r="AT115" s="255" t="s">
        <v>155</v>
      </c>
      <c r="AU115" s="255" t="s">
        <v>82</v>
      </c>
      <c r="AV115" s="12" t="s">
        <v>82</v>
      </c>
      <c r="AW115" s="12" t="s">
        <v>35</v>
      </c>
      <c r="AX115" s="12" t="s">
        <v>72</v>
      </c>
      <c r="AY115" s="255" t="s">
        <v>143</v>
      </c>
    </row>
    <row r="116" s="12" customFormat="1">
      <c r="B116" s="245"/>
      <c r="C116" s="246"/>
      <c r="D116" s="232" t="s">
        <v>155</v>
      </c>
      <c r="E116" s="247" t="s">
        <v>21</v>
      </c>
      <c r="F116" s="248" t="s">
        <v>1212</v>
      </c>
      <c r="G116" s="246"/>
      <c r="H116" s="249">
        <v>2.504</v>
      </c>
      <c r="I116" s="250"/>
      <c r="J116" s="246"/>
      <c r="K116" s="246"/>
      <c r="L116" s="251"/>
      <c r="M116" s="252"/>
      <c r="N116" s="253"/>
      <c r="O116" s="253"/>
      <c r="P116" s="253"/>
      <c r="Q116" s="253"/>
      <c r="R116" s="253"/>
      <c r="S116" s="253"/>
      <c r="T116" s="254"/>
      <c r="AT116" s="255" t="s">
        <v>155</v>
      </c>
      <c r="AU116" s="255" t="s">
        <v>82</v>
      </c>
      <c r="AV116" s="12" t="s">
        <v>82</v>
      </c>
      <c r="AW116" s="12" t="s">
        <v>35</v>
      </c>
      <c r="AX116" s="12" t="s">
        <v>72</v>
      </c>
      <c r="AY116" s="255" t="s">
        <v>143</v>
      </c>
    </row>
    <row r="117" s="12" customFormat="1">
      <c r="B117" s="245"/>
      <c r="C117" s="246"/>
      <c r="D117" s="232" t="s">
        <v>155</v>
      </c>
      <c r="E117" s="247" t="s">
        <v>21</v>
      </c>
      <c r="F117" s="248" t="s">
        <v>172</v>
      </c>
      <c r="G117" s="246"/>
      <c r="H117" s="249">
        <v>1.845</v>
      </c>
      <c r="I117" s="250"/>
      <c r="J117" s="246"/>
      <c r="K117" s="246"/>
      <c r="L117" s="251"/>
      <c r="M117" s="252"/>
      <c r="N117" s="253"/>
      <c r="O117" s="253"/>
      <c r="P117" s="253"/>
      <c r="Q117" s="253"/>
      <c r="R117" s="253"/>
      <c r="S117" s="253"/>
      <c r="T117" s="254"/>
      <c r="AT117" s="255" t="s">
        <v>155</v>
      </c>
      <c r="AU117" s="255" t="s">
        <v>82</v>
      </c>
      <c r="AV117" s="12" t="s">
        <v>82</v>
      </c>
      <c r="AW117" s="12" t="s">
        <v>35</v>
      </c>
      <c r="AX117" s="12" t="s">
        <v>72</v>
      </c>
      <c r="AY117" s="255" t="s">
        <v>143</v>
      </c>
    </row>
    <row r="118" s="12" customFormat="1">
      <c r="B118" s="245"/>
      <c r="C118" s="246"/>
      <c r="D118" s="232" t="s">
        <v>155</v>
      </c>
      <c r="E118" s="247" t="s">
        <v>21</v>
      </c>
      <c r="F118" s="248" t="s">
        <v>1213</v>
      </c>
      <c r="G118" s="246"/>
      <c r="H118" s="249">
        <v>0.25</v>
      </c>
      <c r="I118" s="250"/>
      <c r="J118" s="246"/>
      <c r="K118" s="246"/>
      <c r="L118" s="251"/>
      <c r="M118" s="252"/>
      <c r="N118" s="253"/>
      <c r="O118" s="253"/>
      <c r="P118" s="253"/>
      <c r="Q118" s="253"/>
      <c r="R118" s="253"/>
      <c r="S118" s="253"/>
      <c r="T118" s="254"/>
      <c r="AT118" s="255" t="s">
        <v>155</v>
      </c>
      <c r="AU118" s="255" t="s">
        <v>82</v>
      </c>
      <c r="AV118" s="12" t="s">
        <v>82</v>
      </c>
      <c r="AW118" s="12" t="s">
        <v>35</v>
      </c>
      <c r="AX118" s="12" t="s">
        <v>72</v>
      </c>
      <c r="AY118" s="255" t="s">
        <v>143</v>
      </c>
    </row>
    <row r="119" s="13" customFormat="1">
      <c r="B119" s="256"/>
      <c r="C119" s="257"/>
      <c r="D119" s="232" t="s">
        <v>155</v>
      </c>
      <c r="E119" s="258" t="s">
        <v>21</v>
      </c>
      <c r="F119" s="259" t="s">
        <v>167</v>
      </c>
      <c r="G119" s="257"/>
      <c r="H119" s="260">
        <v>5.7690000000000001</v>
      </c>
      <c r="I119" s="261"/>
      <c r="J119" s="257"/>
      <c r="K119" s="257"/>
      <c r="L119" s="262"/>
      <c r="M119" s="263"/>
      <c r="N119" s="264"/>
      <c r="O119" s="264"/>
      <c r="P119" s="264"/>
      <c r="Q119" s="264"/>
      <c r="R119" s="264"/>
      <c r="S119" s="264"/>
      <c r="T119" s="265"/>
      <c r="AT119" s="266" t="s">
        <v>155</v>
      </c>
      <c r="AU119" s="266" t="s">
        <v>82</v>
      </c>
      <c r="AV119" s="13" t="s">
        <v>151</v>
      </c>
      <c r="AW119" s="13" t="s">
        <v>35</v>
      </c>
      <c r="AX119" s="13" t="s">
        <v>80</v>
      </c>
      <c r="AY119" s="266" t="s">
        <v>143</v>
      </c>
    </row>
    <row r="120" s="10" customFormat="1" ht="29.88" customHeight="1">
      <c r="B120" s="204"/>
      <c r="C120" s="205"/>
      <c r="D120" s="206" t="s">
        <v>71</v>
      </c>
      <c r="E120" s="218" t="s">
        <v>178</v>
      </c>
      <c r="F120" s="218" t="s">
        <v>179</v>
      </c>
      <c r="G120" s="205"/>
      <c r="H120" s="205"/>
      <c r="I120" s="208"/>
      <c r="J120" s="219">
        <f>BK120</f>
        <v>0</v>
      </c>
      <c r="K120" s="205"/>
      <c r="L120" s="210"/>
      <c r="M120" s="211"/>
      <c r="N120" s="212"/>
      <c r="O120" s="212"/>
      <c r="P120" s="213">
        <f>SUM(P121:P198)</f>
        <v>0</v>
      </c>
      <c r="Q120" s="212"/>
      <c r="R120" s="213">
        <f>SUM(R121:R198)</f>
        <v>10.881656490000001</v>
      </c>
      <c r="S120" s="212"/>
      <c r="T120" s="214">
        <f>SUM(T121:T198)</f>
        <v>0</v>
      </c>
      <c r="AR120" s="215" t="s">
        <v>80</v>
      </c>
      <c r="AT120" s="216" t="s">
        <v>71</v>
      </c>
      <c r="AU120" s="216" t="s">
        <v>80</v>
      </c>
      <c r="AY120" s="215" t="s">
        <v>143</v>
      </c>
      <c r="BK120" s="217">
        <f>SUM(BK121:BK198)</f>
        <v>0</v>
      </c>
    </row>
    <row r="121" s="1" customFormat="1" ht="25.5" customHeight="1">
      <c r="B121" s="45"/>
      <c r="C121" s="220" t="s">
        <v>151</v>
      </c>
      <c r="D121" s="220" t="s">
        <v>146</v>
      </c>
      <c r="E121" s="221" t="s">
        <v>180</v>
      </c>
      <c r="F121" s="222" t="s">
        <v>181</v>
      </c>
      <c r="G121" s="223" t="s">
        <v>162</v>
      </c>
      <c r="H121" s="224">
        <v>104.42700000000001</v>
      </c>
      <c r="I121" s="225"/>
      <c r="J121" s="226">
        <f>ROUND(I121*H121,2)</f>
        <v>0</v>
      </c>
      <c r="K121" s="222" t="s">
        <v>150</v>
      </c>
      <c r="L121" s="71"/>
      <c r="M121" s="227" t="s">
        <v>21</v>
      </c>
      <c r="N121" s="228" t="s">
        <v>43</v>
      </c>
      <c r="O121" s="46"/>
      <c r="P121" s="229">
        <f>O121*H121</f>
        <v>0</v>
      </c>
      <c r="Q121" s="229">
        <v>0.0073499999999999998</v>
      </c>
      <c r="R121" s="229">
        <f>Q121*H121</f>
        <v>0.76753844999999998</v>
      </c>
      <c r="S121" s="229">
        <v>0</v>
      </c>
      <c r="T121" s="230">
        <f>S121*H121</f>
        <v>0</v>
      </c>
      <c r="AR121" s="23" t="s">
        <v>151</v>
      </c>
      <c r="AT121" s="23" t="s">
        <v>146</v>
      </c>
      <c r="AU121" s="23" t="s">
        <v>82</v>
      </c>
      <c r="AY121" s="23" t="s">
        <v>143</v>
      </c>
      <c r="BE121" s="231">
        <f>IF(N121="základní",J121,0)</f>
        <v>0</v>
      </c>
      <c r="BF121" s="231">
        <f>IF(N121="snížená",J121,0)</f>
        <v>0</v>
      </c>
      <c r="BG121" s="231">
        <f>IF(N121="zákl. přenesená",J121,0)</f>
        <v>0</v>
      </c>
      <c r="BH121" s="231">
        <f>IF(N121="sníž. přenesená",J121,0)</f>
        <v>0</v>
      </c>
      <c r="BI121" s="231">
        <f>IF(N121="nulová",J121,0)</f>
        <v>0</v>
      </c>
      <c r="BJ121" s="23" t="s">
        <v>80</v>
      </c>
      <c r="BK121" s="231">
        <f>ROUND(I121*H121,2)</f>
        <v>0</v>
      </c>
      <c r="BL121" s="23" t="s">
        <v>151</v>
      </c>
      <c r="BM121" s="23" t="s">
        <v>182</v>
      </c>
    </row>
    <row r="122" s="11" customFormat="1">
      <c r="B122" s="235"/>
      <c r="C122" s="236"/>
      <c r="D122" s="232" t="s">
        <v>155</v>
      </c>
      <c r="E122" s="237" t="s">
        <v>21</v>
      </c>
      <c r="F122" s="238" t="s">
        <v>183</v>
      </c>
      <c r="G122" s="236"/>
      <c r="H122" s="237" t="s">
        <v>21</v>
      </c>
      <c r="I122" s="239"/>
      <c r="J122" s="236"/>
      <c r="K122" s="236"/>
      <c r="L122" s="240"/>
      <c r="M122" s="241"/>
      <c r="N122" s="242"/>
      <c r="O122" s="242"/>
      <c r="P122" s="242"/>
      <c r="Q122" s="242"/>
      <c r="R122" s="242"/>
      <c r="S122" s="242"/>
      <c r="T122" s="243"/>
      <c r="AT122" s="244" t="s">
        <v>155</v>
      </c>
      <c r="AU122" s="244" t="s">
        <v>82</v>
      </c>
      <c r="AV122" s="11" t="s">
        <v>80</v>
      </c>
      <c r="AW122" s="11" t="s">
        <v>35</v>
      </c>
      <c r="AX122" s="11" t="s">
        <v>72</v>
      </c>
      <c r="AY122" s="244" t="s">
        <v>143</v>
      </c>
    </row>
    <row r="123" s="12" customFormat="1">
      <c r="B123" s="245"/>
      <c r="C123" s="246"/>
      <c r="D123" s="232" t="s">
        <v>155</v>
      </c>
      <c r="E123" s="247" t="s">
        <v>21</v>
      </c>
      <c r="F123" s="248" t="s">
        <v>1214</v>
      </c>
      <c r="G123" s="246"/>
      <c r="H123" s="249">
        <v>4.0499999999999998</v>
      </c>
      <c r="I123" s="250"/>
      <c r="J123" s="246"/>
      <c r="K123" s="246"/>
      <c r="L123" s="251"/>
      <c r="M123" s="252"/>
      <c r="N123" s="253"/>
      <c r="O123" s="253"/>
      <c r="P123" s="253"/>
      <c r="Q123" s="253"/>
      <c r="R123" s="253"/>
      <c r="S123" s="253"/>
      <c r="T123" s="254"/>
      <c r="AT123" s="255" t="s">
        <v>155</v>
      </c>
      <c r="AU123" s="255" t="s">
        <v>82</v>
      </c>
      <c r="AV123" s="12" t="s">
        <v>82</v>
      </c>
      <c r="AW123" s="12" t="s">
        <v>35</v>
      </c>
      <c r="AX123" s="12" t="s">
        <v>72</v>
      </c>
      <c r="AY123" s="255" t="s">
        <v>143</v>
      </c>
    </row>
    <row r="124" s="12" customFormat="1">
      <c r="B124" s="245"/>
      <c r="C124" s="246"/>
      <c r="D124" s="232" t="s">
        <v>155</v>
      </c>
      <c r="E124" s="247" t="s">
        <v>21</v>
      </c>
      <c r="F124" s="248" t="s">
        <v>1215</v>
      </c>
      <c r="G124" s="246"/>
      <c r="H124" s="249">
        <v>7.7249999999999996</v>
      </c>
      <c r="I124" s="250"/>
      <c r="J124" s="246"/>
      <c r="K124" s="246"/>
      <c r="L124" s="251"/>
      <c r="M124" s="252"/>
      <c r="N124" s="253"/>
      <c r="O124" s="253"/>
      <c r="P124" s="253"/>
      <c r="Q124" s="253"/>
      <c r="R124" s="253"/>
      <c r="S124" s="253"/>
      <c r="T124" s="254"/>
      <c r="AT124" s="255" t="s">
        <v>155</v>
      </c>
      <c r="AU124" s="255" t="s">
        <v>82</v>
      </c>
      <c r="AV124" s="12" t="s">
        <v>82</v>
      </c>
      <c r="AW124" s="12" t="s">
        <v>35</v>
      </c>
      <c r="AX124" s="12" t="s">
        <v>72</v>
      </c>
      <c r="AY124" s="255" t="s">
        <v>143</v>
      </c>
    </row>
    <row r="125" s="12" customFormat="1">
      <c r="B125" s="245"/>
      <c r="C125" s="246"/>
      <c r="D125" s="232" t="s">
        <v>155</v>
      </c>
      <c r="E125" s="247" t="s">
        <v>21</v>
      </c>
      <c r="F125" s="248" t="s">
        <v>1216</v>
      </c>
      <c r="G125" s="246"/>
      <c r="H125" s="249">
        <v>4.1849999999999996</v>
      </c>
      <c r="I125" s="250"/>
      <c r="J125" s="246"/>
      <c r="K125" s="246"/>
      <c r="L125" s="251"/>
      <c r="M125" s="252"/>
      <c r="N125" s="253"/>
      <c r="O125" s="253"/>
      <c r="P125" s="253"/>
      <c r="Q125" s="253"/>
      <c r="R125" s="253"/>
      <c r="S125" s="253"/>
      <c r="T125" s="254"/>
      <c r="AT125" s="255" t="s">
        <v>155</v>
      </c>
      <c r="AU125" s="255" t="s">
        <v>82</v>
      </c>
      <c r="AV125" s="12" t="s">
        <v>82</v>
      </c>
      <c r="AW125" s="12" t="s">
        <v>35</v>
      </c>
      <c r="AX125" s="12" t="s">
        <v>72</v>
      </c>
      <c r="AY125" s="255" t="s">
        <v>143</v>
      </c>
    </row>
    <row r="126" s="12" customFormat="1">
      <c r="B126" s="245"/>
      <c r="C126" s="246"/>
      <c r="D126" s="232" t="s">
        <v>155</v>
      </c>
      <c r="E126" s="247" t="s">
        <v>21</v>
      </c>
      <c r="F126" s="248" t="s">
        <v>1217</v>
      </c>
      <c r="G126" s="246"/>
      <c r="H126" s="249">
        <v>88.466999999999999</v>
      </c>
      <c r="I126" s="250"/>
      <c r="J126" s="246"/>
      <c r="K126" s="246"/>
      <c r="L126" s="251"/>
      <c r="M126" s="252"/>
      <c r="N126" s="253"/>
      <c r="O126" s="253"/>
      <c r="P126" s="253"/>
      <c r="Q126" s="253"/>
      <c r="R126" s="253"/>
      <c r="S126" s="253"/>
      <c r="T126" s="254"/>
      <c r="AT126" s="255" t="s">
        <v>155</v>
      </c>
      <c r="AU126" s="255" t="s">
        <v>82</v>
      </c>
      <c r="AV126" s="12" t="s">
        <v>82</v>
      </c>
      <c r="AW126" s="12" t="s">
        <v>35</v>
      </c>
      <c r="AX126" s="12" t="s">
        <v>72</v>
      </c>
      <c r="AY126" s="255" t="s">
        <v>143</v>
      </c>
    </row>
    <row r="127" s="13" customFormat="1">
      <c r="B127" s="256"/>
      <c r="C127" s="257"/>
      <c r="D127" s="232" t="s">
        <v>155</v>
      </c>
      <c r="E127" s="258" t="s">
        <v>21</v>
      </c>
      <c r="F127" s="259" t="s">
        <v>167</v>
      </c>
      <c r="G127" s="257"/>
      <c r="H127" s="260">
        <v>104.42700000000001</v>
      </c>
      <c r="I127" s="261"/>
      <c r="J127" s="257"/>
      <c r="K127" s="257"/>
      <c r="L127" s="262"/>
      <c r="M127" s="263"/>
      <c r="N127" s="264"/>
      <c r="O127" s="264"/>
      <c r="P127" s="264"/>
      <c r="Q127" s="264"/>
      <c r="R127" s="264"/>
      <c r="S127" s="264"/>
      <c r="T127" s="265"/>
      <c r="AT127" s="266" t="s">
        <v>155</v>
      </c>
      <c r="AU127" s="266" t="s">
        <v>82</v>
      </c>
      <c r="AV127" s="13" t="s">
        <v>151</v>
      </c>
      <c r="AW127" s="13" t="s">
        <v>35</v>
      </c>
      <c r="AX127" s="13" t="s">
        <v>80</v>
      </c>
      <c r="AY127" s="266" t="s">
        <v>143</v>
      </c>
    </row>
    <row r="128" s="1" customFormat="1" ht="25.5" customHeight="1">
      <c r="B128" s="45"/>
      <c r="C128" s="220" t="s">
        <v>173</v>
      </c>
      <c r="D128" s="220" t="s">
        <v>146</v>
      </c>
      <c r="E128" s="221" t="s">
        <v>187</v>
      </c>
      <c r="F128" s="222" t="s">
        <v>188</v>
      </c>
      <c r="G128" s="223" t="s">
        <v>162</v>
      </c>
      <c r="H128" s="224">
        <v>294.89100000000002</v>
      </c>
      <c r="I128" s="225"/>
      <c r="J128" s="226">
        <f>ROUND(I128*H128,2)</f>
        <v>0</v>
      </c>
      <c r="K128" s="222" t="s">
        <v>150</v>
      </c>
      <c r="L128" s="71"/>
      <c r="M128" s="227" t="s">
        <v>21</v>
      </c>
      <c r="N128" s="228" t="s">
        <v>43</v>
      </c>
      <c r="O128" s="46"/>
      <c r="P128" s="229">
        <f>O128*H128</f>
        <v>0</v>
      </c>
      <c r="Q128" s="229">
        <v>0.00025999999999999998</v>
      </c>
      <c r="R128" s="229">
        <f>Q128*H128</f>
        <v>0.076671660000000003</v>
      </c>
      <c r="S128" s="229">
        <v>0</v>
      </c>
      <c r="T128" s="230">
        <f>S128*H128</f>
        <v>0</v>
      </c>
      <c r="AR128" s="23" t="s">
        <v>151</v>
      </c>
      <c r="AT128" s="23" t="s">
        <v>146</v>
      </c>
      <c r="AU128" s="23" t="s">
        <v>82</v>
      </c>
      <c r="AY128" s="23" t="s">
        <v>143</v>
      </c>
      <c r="BE128" s="231">
        <f>IF(N128="základní",J128,0)</f>
        <v>0</v>
      </c>
      <c r="BF128" s="231">
        <f>IF(N128="snížená",J128,0)</f>
        <v>0</v>
      </c>
      <c r="BG128" s="231">
        <f>IF(N128="zákl. přenesená",J128,0)</f>
        <v>0</v>
      </c>
      <c r="BH128" s="231">
        <f>IF(N128="sníž. přenesená",J128,0)</f>
        <v>0</v>
      </c>
      <c r="BI128" s="231">
        <f>IF(N128="nulová",J128,0)</f>
        <v>0</v>
      </c>
      <c r="BJ128" s="23" t="s">
        <v>80</v>
      </c>
      <c r="BK128" s="231">
        <f>ROUND(I128*H128,2)</f>
        <v>0</v>
      </c>
      <c r="BL128" s="23" t="s">
        <v>151</v>
      </c>
      <c r="BM128" s="23" t="s">
        <v>189</v>
      </c>
    </row>
    <row r="129" s="11" customFormat="1">
      <c r="B129" s="235"/>
      <c r="C129" s="236"/>
      <c r="D129" s="232" t="s">
        <v>155</v>
      </c>
      <c r="E129" s="237" t="s">
        <v>21</v>
      </c>
      <c r="F129" s="238" t="s">
        <v>183</v>
      </c>
      <c r="G129" s="236"/>
      <c r="H129" s="237" t="s">
        <v>21</v>
      </c>
      <c r="I129" s="239"/>
      <c r="J129" s="236"/>
      <c r="K129" s="236"/>
      <c r="L129" s="240"/>
      <c r="M129" s="241"/>
      <c r="N129" s="242"/>
      <c r="O129" s="242"/>
      <c r="P129" s="242"/>
      <c r="Q129" s="242"/>
      <c r="R129" s="242"/>
      <c r="S129" s="242"/>
      <c r="T129" s="243"/>
      <c r="AT129" s="244" t="s">
        <v>155</v>
      </c>
      <c r="AU129" s="244" t="s">
        <v>82</v>
      </c>
      <c r="AV129" s="11" t="s">
        <v>80</v>
      </c>
      <c r="AW129" s="11" t="s">
        <v>35</v>
      </c>
      <c r="AX129" s="11" t="s">
        <v>72</v>
      </c>
      <c r="AY129" s="244" t="s">
        <v>143</v>
      </c>
    </row>
    <row r="130" s="11" customFormat="1">
      <c r="B130" s="235"/>
      <c r="C130" s="236"/>
      <c r="D130" s="232" t="s">
        <v>155</v>
      </c>
      <c r="E130" s="237" t="s">
        <v>21</v>
      </c>
      <c r="F130" s="238" t="s">
        <v>216</v>
      </c>
      <c r="G130" s="236"/>
      <c r="H130" s="237" t="s">
        <v>21</v>
      </c>
      <c r="I130" s="239"/>
      <c r="J130" s="236"/>
      <c r="K130" s="236"/>
      <c r="L130" s="240"/>
      <c r="M130" s="241"/>
      <c r="N130" s="242"/>
      <c r="O130" s="242"/>
      <c r="P130" s="242"/>
      <c r="Q130" s="242"/>
      <c r="R130" s="242"/>
      <c r="S130" s="242"/>
      <c r="T130" s="243"/>
      <c r="AT130" s="244" t="s">
        <v>155</v>
      </c>
      <c r="AU130" s="244" t="s">
        <v>82</v>
      </c>
      <c r="AV130" s="11" t="s">
        <v>80</v>
      </c>
      <c r="AW130" s="11" t="s">
        <v>35</v>
      </c>
      <c r="AX130" s="11" t="s">
        <v>72</v>
      </c>
      <c r="AY130" s="244" t="s">
        <v>143</v>
      </c>
    </row>
    <row r="131" s="12" customFormat="1">
      <c r="B131" s="245"/>
      <c r="C131" s="246"/>
      <c r="D131" s="232" t="s">
        <v>155</v>
      </c>
      <c r="E131" s="247" t="s">
        <v>21</v>
      </c>
      <c r="F131" s="248" t="s">
        <v>1218</v>
      </c>
      <c r="G131" s="246"/>
      <c r="H131" s="249">
        <v>148.70400000000001</v>
      </c>
      <c r="I131" s="250"/>
      <c r="J131" s="246"/>
      <c r="K131" s="246"/>
      <c r="L131" s="251"/>
      <c r="M131" s="252"/>
      <c r="N131" s="253"/>
      <c r="O131" s="253"/>
      <c r="P131" s="253"/>
      <c r="Q131" s="253"/>
      <c r="R131" s="253"/>
      <c r="S131" s="253"/>
      <c r="T131" s="254"/>
      <c r="AT131" s="255" t="s">
        <v>155</v>
      </c>
      <c r="AU131" s="255" t="s">
        <v>82</v>
      </c>
      <c r="AV131" s="12" t="s">
        <v>82</v>
      </c>
      <c r="AW131" s="12" t="s">
        <v>35</v>
      </c>
      <c r="AX131" s="12" t="s">
        <v>72</v>
      </c>
      <c r="AY131" s="255" t="s">
        <v>143</v>
      </c>
    </row>
    <row r="132" s="12" customFormat="1">
      <c r="B132" s="245"/>
      <c r="C132" s="246"/>
      <c r="D132" s="232" t="s">
        <v>155</v>
      </c>
      <c r="E132" s="247" t="s">
        <v>21</v>
      </c>
      <c r="F132" s="248" t="s">
        <v>1219</v>
      </c>
      <c r="G132" s="246"/>
      <c r="H132" s="249">
        <v>198.26300000000001</v>
      </c>
      <c r="I132" s="250"/>
      <c r="J132" s="246"/>
      <c r="K132" s="246"/>
      <c r="L132" s="251"/>
      <c r="M132" s="252"/>
      <c r="N132" s="253"/>
      <c r="O132" s="253"/>
      <c r="P132" s="253"/>
      <c r="Q132" s="253"/>
      <c r="R132" s="253"/>
      <c r="S132" s="253"/>
      <c r="T132" s="254"/>
      <c r="AT132" s="255" t="s">
        <v>155</v>
      </c>
      <c r="AU132" s="255" t="s">
        <v>82</v>
      </c>
      <c r="AV132" s="12" t="s">
        <v>82</v>
      </c>
      <c r="AW132" s="12" t="s">
        <v>35</v>
      </c>
      <c r="AX132" s="12" t="s">
        <v>72</v>
      </c>
      <c r="AY132" s="255" t="s">
        <v>143</v>
      </c>
    </row>
    <row r="133" s="12" customFormat="1">
      <c r="B133" s="245"/>
      <c r="C133" s="246"/>
      <c r="D133" s="232" t="s">
        <v>155</v>
      </c>
      <c r="E133" s="247" t="s">
        <v>21</v>
      </c>
      <c r="F133" s="248" t="s">
        <v>1220</v>
      </c>
      <c r="G133" s="246"/>
      <c r="H133" s="249">
        <v>-15.960000000000001</v>
      </c>
      <c r="I133" s="250"/>
      <c r="J133" s="246"/>
      <c r="K133" s="246"/>
      <c r="L133" s="251"/>
      <c r="M133" s="252"/>
      <c r="N133" s="253"/>
      <c r="O133" s="253"/>
      <c r="P133" s="253"/>
      <c r="Q133" s="253"/>
      <c r="R133" s="253"/>
      <c r="S133" s="253"/>
      <c r="T133" s="254"/>
      <c r="AT133" s="255" t="s">
        <v>155</v>
      </c>
      <c r="AU133" s="255" t="s">
        <v>82</v>
      </c>
      <c r="AV133" s="12" t="s">
        <v>82</v>
      </c>
      <c r="AW133" s="12" t="s">
        <v>35</v>
      </c>
      <c r="AX133" s="12" t="s">
        <v>72</v>
      </c>
      <c r="AY133" s="255" t="s">
        <v>143</v>
      </c>
    </row>
    <row r="134" s="12" customFormat="1">
      <c r="B134" s="245"/>
      <c r="C134" s="246"/>
      <c r="D134" s="232" t="s">
        <v>155</v>
      </c>
      <c r="E134" s="247" t="s">
        <v>21</v>
      </c>
      <c r="F134" s="248" t="s">
        <v>1221</v>
      </c>
      <c r="G134" s="246"/>
      <c r="H134" s="249">
        <v>-16.116</v>
      </c>
      <c r="I134" s="250"/>
      <c r="J134" s="246"/>
      <c r="K134" s="246"/>
      <c r="L134" s="251"/>
      <c r="M134" s="252"/>
      <c r="N134" s="253"/>
      <c r="O134" s="253"/>
      <c r="P134" s="253"/>
      <c r="Q134" s="253"/>
      <c r="R134" s="253"/>
      <c r="S134" s="253"/>
      <c r="T134" s="254"/>
      <c r="AT134" s="255" t="s">
        <v>155</v>
      </c>
      <c r="AU134" s="255" t="s">
        <v>82</v>
      </c>
      <c r="AV134" s="12" t="s">
        <v>82</v>
      </c>
      <c r="AW134" s="12" t="s">
        <v>35</v>
      </c>
      <c r="AX134" s="12" t="s">
        <v>72</v>
      </c>
      <c r="AY134" s="255" t="s">
        <v>143</v>
      </c>
    </row>
    <row r="135" s="12" customFormat="1">
      <c r="B135" s="245"/>
      <c r="C135" s="246"/>
      <c r="D135" s="232" t="s">
        <v>155</v>
      </c>
      <c r="E135" s="247" t="s">
        <v>21</v>
      </c>
      <c r="F135" s="248" t="s">
        <v>1222</v>
      </c>
      <c r="G135" s="246"/>
      <c r="H135" s="249">
        <v>-7.2000000000000002</v>
      </c>
      <c r="I135" s="250"/>
      <c r="J135" s="246"/>
      <c r="K135" s="246"/>
      <c r="L135" s="251"/>
      <c r="M135" s="252"/>
      <c r="N135" s="253"/>
      <c r="O135" s="253"/>
      <c r="P135" s="253"/>
      <c r="Q135" s="253"/>
      <c r="R135" s="253"/>
      <c r="S135" s="253"/>
      <c r="T135" s="254"/>
      <c r="AT135" s="255" t="s">
        <v>155</v>
      </c>
      <c r="AU135" s="255" t="s">
        <v>82</v>
      </c>
      <c r="AV135" s="12" t="s">
        <v>82</v>
      </c>
      <c r="AW135" s="12" t="s">
        <v>35</v>
      </c>
      <c r="AX135" s="12" t="s">
        <v>72</v>
      </c>
      <c r="AY135" s="255" t="s">
        <v>143</v>
      </c>
    </row>
    <row r="136" s="12" customFormat="1">
      <c r="B136" s="245"/>
      <c r="C136" s="246"/>
      <c r="D136" s="232" t="s">
        <v>155</v>
      </c>
      <c r="E136" s="247" t="s">
        <v>21</v>
      </c>
      <c r="F136" s="248" t="s">
        <v>1223</v>
      </c>
      <c r="G136" s="246"/>
      <c r="H136" s="249">
        <v>-12.800000000000001</v>
      </c>
      <c r="I136" s="250"/>
      <c r="J136" s="246"/>
      <c r="K136" s="246"/>
      <c r="L136" s="251"/>
      <c r="M136" s="252"/>
      <c r="N136" s="253"/>
      <c r="O136" s="253"/>
      <c r="P136" s="253"/>
      <c r="Q136" s="253"/>
      <c r="R136" s="253"/>
      <c r="S136" s="253"/>
      <c r="T136" s="254"/>
      <c r="AT136" s="255" t="s">
        <v>155</v>
      </c>
      <c r="AU136" s="255" t="s">
        <v>82</v>
      </c>
      <c r="AV136" s="12" t="s">
        <v>82</v>
      </c>
      <c r="AW136" s="12" t="s">
        <v>35</v>
      </c>
      <c r="AX136" s="12" t="s">
        <v>72</v>
      </c>
      <c r="AY136" s="255" t="s">
        <v>143</v>
      </c>
    </row>
    <row r="137" s="13" customFormat="1">
      <c r="B137" s="256"/>
      <c r="C137" s="257"/>
      <c r="D137" s="232" t="s">
        <v>155</v>
      </c>
      <c r="E137" s="258" t="s">
        <v>21</v>
      </c>
      <c r="F137" s="259" t="s">
        <v>167</v>
      </c>
      <c r="G137" s="257"/>
      <c r="H137" s="260">
        <v>294.89100000000002</v>
      </c>
      <c r="I137" s="261"/>
      <c r="J137" s="257"/>
      <c r="K137" s="257"/>
      <c r="L137" s="262"/>
      <c r="M137" s="263"/>
      <c r="N137" s="264"/>
      <c r="O137" s="264"/>
      <c r="P137" s="264"/>
      <c r="Q137" s="264"/>
      <c r="R137" s="264"/>
      <c r="S137" s="264"/>
      <c r="T137" s="265"/>
      <c r="AT137" s="266" t="s">
        <v>155</v>
      </c>
      <c r="AU137" s="266" t="s">
        <v>82</v>
      </c>
      <c r="AV137" s="13" t="s">
        <v>151</v>
      </c>
      <c r="AW137" s="13" t="s">
        <v>35</v>
      </c>
      <c r="AX137" s="13" t="s">
        <v>80</v>
      </c>
      <c r="AY137" s="266" t="s">
        <v>143</v>
      </c>
    </row>
    <row r="138" s="1" customFormat="1" ht="25.5" customHeight="1">
      <c r="B138" s="45"/>
      <c r="C138" s="220" t="s">
        <v>178</v>
      </c>
      <c r="D138" s="220" t="s">
        <v>146</v>
      </c>
      <c r="E138" s="221" t="s">
        <v>197</v>
      </c>
      <c r="F138" s="222" t="s">
        <v>198</v>
      </c>
      <c r="G138" s="223" t="s">
        <v>162</v>
      </c>
      <c r="H138" s="224">
        <v>294.89100000000002</v>
      </c>
      <c r="I138" s="225"/>
      <c r="J138" s="226">
        <f>ROUND(I138*H138,2)</f>
        <v>0</v>
      </c>
      <c r="K138" s="222" t="s">
        <v>150</v>
      </c>
      <c r="L138" s="71"/>
      <c r="M138" s="227" t="s">
        <v>21</v>
      </c>
      <c r="N138" s="228" t="s">
        <v>43</v>
      </c>
      <c r="O138" s="46"/>
      <c r="P138" s="229">
        <f>O138*H138</f>
        <v>0</v>
      </c>
      <c r="Q138" s="229">
        <v>0.0043800000000000002</v>
      </c>
      <c r="R138" s="229">
        <f>Q138*H138</f>
        <v>1.2916225800000001</v>
      </c>
      <c r="S138" s="229">
        <v>0</v>
      </c>
      <c r="T138" s="230">
        <f>S138*H138</f>
        <v>0</v>
      </c>
      <c r="AR138" s="23" t="s">
        <v>151</v>
      </c>
      <c r="AT138" s="23" t="s">
        <v>146</v>
      </c>
      <c r="AU138" s="23" t="s">
        <v>82</v>
      </c>
      <c r="AY138" s="23" t="s">
        <v>143</v>
      </c>
      <c r="BE138" s="231">
        <f>IF(N138="základní",J138,0)</f>
        <v>0</v>
      </c>
      <c r="BF138" s="231">
        <f>IF(N138="snížená",J138,0)</f>
        <v>0</v>
      </c>
      <c r="BG138" s="231">
        <f>IF(N138="zákl. přenesená",J138,0)</f>
        <v>0</v>
      </c>
      <c r="BH138" s="231">
        <f>IF(N138="sníž. přenesená",J138,0)</f>
        <v>0</v>
      </c>
      <c r="BI138" s="231">
        <f>IF(N138="nulová",J138,0)</f>
        <v>0</v>
      </c>
      <c r="BJ138" s="23" t="s">
        <v>80</v>
      </c>
      <c r="BK138" s="231">
        <f>ROUND(I138*H138,2)</f>
        <v>0</v>
      </c>
      <c r="BL138" s="23" t="s">
        <v>151</v>
      </c>
      <c r="BM138" s="23" t="s">
        <v>199</v>
      </c>
    </row>
    <row r="139" s="1" customFormat="1">
      <c r="B139" s="45"/>
      <c r="C139" s="73"/>
      <c r="D139" s="232" t="s">
        <v>153</v>
      </c>
      <c r="E139" s="73"/>
      <c r="F139" s="233" t="s">
        <v>200</v>
      </c>
      <c r="G139" s="73"/>
      <c r="H139" s="73"/>
      <c r="I139" s="190"/>
      <c r="J139" s="73"/>
      <c r="K139" s="73"/>
      <c r="L139" s="71"/>
      <c r="M139" s="234"/>
      <c r="N139" s="46"/>
      <c r="O139" s="46"/>
      <c r="P139" s="46"/>
      <c r="Q139" s="46"/>
      <c r="R139" s="46"/>
      <c r="S139" s="46"/>
      <c r="T139" s="94"/>
      <c r="AT139" s="23" t="s">
        <v>153</v>
      </c>
      <c r="AU139" s="23" t="s">
        <v>82</v>
      </c>
    </row>
    <row r="140" s="11" customFormat="1">
      <c r="B140" s="235"/>
      <c r="C140" s="236"/>
      <c r="D140" s="232" t="s">
        <v>155</v>
      </c>
      <c r="E140" s="237" t="s">
        <v>21</v>
      </c>
      <c r="F140" s="238" t="s">
        <v>183</v>
      </c>
      <c r="G140" s="236"/>
      <c r="H140" s="237" t="s">
        <v>21</v>
      </c>
      <c r="I140" s="239"/>
      <c r="J140" s="236"/>
      <c r="K140" s="236"/>
      <c r="L140" s="240"/>
      <c r="M140" s="241"/>
      <c r="N140" s="242"/>
      <c r="O140" s="242"/>
      <c r="P140" s="242"/>
      <c r="Q140" s="242"/>
      <c r="R140" s="242"/>
      <c r="S140" s="242"/>
      <c r="T140" s="243"/>
      <c r="AT140" s="244" t="s">
        <v>155</v>
      </c>
      <c r="AU140" s="244" t="s">
        <v>82</v>
      </c>
      <c r="AV140" s="11" t="s">
        <v>80</v>
      </c>
      <c r="AW140" s="11" t="s">
        <v>35</v>
      </c>
      <c r="AX140" s="11" t="s">
        <v>72</v>
      </c>
      <c r="AY140" s="244" t="s">
        <v>143</v>
      </c>
    </row>
    <row r="141" s="11" customFormat="1">
      <c r="B141" s="235"/>
      <c r="C141" s="236"/>
      <c r="D141" s="232" t="s">
        <v>155</v>
      </c>
      <c r="E141" s="237" t="s">
        <v>21</v>
      </c>
      <c r="F141" s="238" t="s">
        <v>216</v>
      </c>
      <c r="G141" s="236"/>
      <c r="H141" s="237" t="s">
        <v>21</v>
      </c>
      <c r="I141" s="239"/>
      <c r="J141" s="236"/>
      <c r="K141" s="236"/>
      <c r="L141" s="240"/>
      <c r="M141" s="241"/>
      <c r="N141" s="242"/>
      <c r="O141" s="242"/>
      <c r="P141" s="242"/>
      <c r="Q141" s="242"/>
      <c r="R141" s="242"/>
      <c r="S141" s="242"/>
      <c r="T141" s="243"/>
      <c r="AT141" s="244" t="s">
        <v>155</v>
      </c>
      <c r="AU141" s="244" t="s">
        <v>82</v>
      </c>
      <c r="AV141" s="11" t="s">
        <v>80</v>
      </c>
      <c r="AW141" s="11" t="s">
        <v>35</v>
      </c>
      <c r="AX141" s="11" t="s">
        <v>72</v>
      </c>
      <c r="AY141" s="244" t="s">
        <v>143</v>
      </c>
    </row>
    <row r="142" s="12" customFormat="1">
      <c r="B142" s="245"/>
      <c r="C142" s="246"/>
      <c r="D142" s="232" t="s">
        <v>155</v>
      </c>
      <c r="E142" s="247" t="s">
        <v>21</v>
      </c>
      <c r="F142" s="248" t="s">
        <v>1218</v>
      </c>
      <c r="G142" s="246"/>
      <c r="H142" s="249">
        <v>148.70400000000001</v>
      </c>
      <c r="I142" s="250"/>
      <c r="J142" s="246"/>
      <c r="K142" s="246"/>
      <c r="L142" s="251"/>
      <c r="M142" s="252"/>
      <c r="N142" s="253"/>
      <c r="O142" s="253"/>
      <c r="P142" s="253"/>
      <c r="Q142" s="253"/>
      <c r="R142" s="253"/>
      <c r="S142" s="253"/>
      <c r="T142" s="254"/>
      <c r="AT142" s="255" t="s">
        <v>155</v>
      </c>
      <c r="AU142" s="255" t="s">
        <v>82</v>
      </c>
      <c r="AV142" s="12" t="s">
        <v>82</v>
      </c>
      <c r="AW142" s="12" t="s">
        <v>35</v>
      </c>
      <c r="AX142" s="12" t="s">
        <v>72</v>
      </c>
      <c r="AY142" s="255" t="s">
        <v>143</v>
      </c>
    </row>
    <row r="143" s="12" customFormat="1">
      <c r="B143" s="245"/>
      <c r="C143" s="246"/>
      <c r="D143" s="232" t="s">
        <v>155</v>
      </c>
      <c r="E143" s="247" t="s">
        <v>21</v>
      </c>
      <c r="F143" s="248" t="s">
        <v>1219</v>
      </c>
      <c r="G143" s="246"/>
      <c r="H143" s="249">
        <v>198.26300000000001</v>
      </c>
      <c r="I143" s="250"/>
      <c r="J143" s="246"/>
      <c r="K143" s="246"/>
      <c r="L143" s="251"/>
      <c r="M143" s="252"/>
      <c r="N143" s="253"/>
      <c r="O143" s="253"/>
      <c r="P143" s="253"/>
      <c r="Q143" s="253"/>
      <c r="R143" s="253"/>
      <c r="S143" s="253"/>
      <c r="T143" s="254"/>
      <c r="AT143" s="255" t="s">
        <v>155</v>
      </c>
      <c r="AU143" s="255" t="s">
        <v>82</v>
      </c>
      <c r="AV143" s="12" t="s">
        <v>82</v>
      </c>
      <c r="AW143" s="12" t="s">
        <v>35</v>
      </c>
      <c r="AX143" s="12" t="s">
        <v>72</v>
      </c>
      <c r="AY143" s="255" t="s">
        <v>143</v>
      </c>
    </row>
    <row r="144" s="12" customFormat="1">
      <c r="B144" s="245"/>
      <c r="C144" s="246"/>
      <c r="D144" s="232" t="s">
        <v>155</v>
      </c>
      <c r="E144" s="247" t="s">
        <v>21</v>
      </c>
      <c r="F144" s="248" t="s">
        <v>1220</v>
      </c>
      <c r="G144" s="246"/>
      <c r="H144" s="249">
        <v>-15.960000000000001</v>
      </c>
      <c r="I144" s="250"/>
      <c r="J144" s="246"/>
      <c r="K144" s="246"/>
      <c r="L144" s="251"/>
      <c r="M144" s="252"/>
      <c r="N144" s="253"/>
      <c r="O144" s="253"/>
      <c r="P144" s="253"/>
      <c r="Q144" s="253"/>
      <c r="R144" s="253"/>
      <c r="S144" s="253"/>
      <c r="T144" s="254"/>
      <c r="AT144" s="255" t="s">
        <v>155</v>
      </c>
      <c r="AU144" s="255" t="s">
        <v>82</v>
      </c>
      <c r="AV144" s="12" t="s">
        <v>82</v>
      </c>
      <c r="AW144" s="12" t="s">
        <v>35</v>
      </c>
      <c r="AX144" s="12" t="s">
        <v>72</v>
      </c>
      <c r="AY144" s="255" t="s">
        <v>143</v>
      </c>
    </row>
    <row r="145" s="12" customFormat="1">
      <c r="B145" s="245"/>
      <c r="C145" s="246"/>
      <c r="D145" s="232" t="s">
        <v>155</v>
      </c>
      <c r="E145" s="247" t="s">
        <v>21</v>
      </c>
      <c r="F145" s="248" t="s">
        <v>1221</v>
      </c>
      <c r="G145" s="246"/>
      <c r="H145" s="249">
        <v>-16.116</v>
      </c>
      <c r="I145" s="250"/>
      <c r="J145" s="246"/>
      <c r="K145" s="246"/>
      <c r="L145" s="251"/>
      <c r="M145" s="252"/>
      <c r="N145" s="253"/>
      <c r="O145" s="253"/>
      <c r="P145" s="253"/>
      <c r="Q145" s="253"/>
      <c r="R145" s="253"/>
      <c r="S145" s="253"/>
      <c r="T145" s="254"/>
      <c r="AT145" s="255" t="s">
        <v>155</v>
      </c>
      <c r="AU145" s="255" t="s">
        <v>82</v>
      </c>
      <c r="AV145" s="12" t="s">
        <v>82</v>
      </c>
      <c r="AW145" s="12" t="s">
        <v>35</v>
      </c>
      <c r="AX145" s="12" t="s">
        <v>72</v>
      </c>
      <c r="AY145" s="255" t="s">
        <v>143</v>
      </c>
    </row>
    <row r="146" s="12" customFormat="1">
      <c r="B146" s="245"/>
      <c r="C146" s="246"/>
      <c r="D146" s="232" t="s">
        <v>155</v>
      </c>
      <c r="E146" s="247" t="s">
        <v>21</v>
      </c>
      <c r="F146" s="248" t="s">
        <v>1222</v>
      </c>
      <c r="G146" s="246"/>
      <c r="H146" s="249">
        <v>-7.2000000000000002</v>
      </c>
      <c r="I146" s="250"/>
      <c r="J146" s="246"/>
      <c r="K146" s="246"/>
      <c r="L146" s="251"/>
      <c r="M146" s="252"/>
      <c r="N146" s="253"/>
      <c r="O146" s="253"/>
      <c r="P146" s="253"/>
      <c r="Q146" s="253"/>
      <c r="R146" s="253"/>
      <c r="S146" s="253"/>
      <c r="T146" s="254"/>
      <c r="AT146" s="255" t="s">
        <v>155</v>
      </c>
      <c r="AU146" s="255" t="s">
        <v>82</v>
      </c>
      <c r="AV146" s="12" t="s">
        <v>82</v>
      </c>
      <c r="AW146" s="12" t="s">
        <v>35</v>
      </c>
      <c r="AX146" s="12" t="s">
        <v>72</v>
      </c>
      <c r="AY146" s="255" t="s">
        <v>143</v>
      </c>
    </row>
    <row r="147" s="12" customFormat="1">
      <c r="B147" s="245"/>
      <c r="C147" s="246"/>
      <c r="D147" s="232" t="s">
        <v>155</v>
      </c>
      <c r="E147" s="247" t="s">
        <v>21</v>
      </c>
      <c r="F147" s="248" t="s">
        <v>1223</v>
      </c>
      <c r="G147" s="246"/>
      <c r="H147" s="249">
        <v>-12.800000000000001</v>
      </c>
      <c r="I147" s="250"/>
      <c r="J147" s="246"/>
      <c r="K147" s="246"/>
      <c r="L147" s="251"/>
      <c r="M147" s="252"/>
      <c r="N147" s="253"/>
      <c r="O147" s="253"/>
      <c r="P147" s="253"/>
      <c r="Q147" s="253"/>
      <c r="R147" s="253"/>
      <c r="S147" s="253"/>
      <c r="T147" s="254"/>
      <c r="AT147" s="255" t="s">
        <v>155</v>
      </c>
      <c r="AU147" s="255" t="s">
        <v>82</v>
      </c>
      <c r="AV147" s="12" t="s">
        <v>82</v>
      </c>
      <c r="AW147" s="12" t="s">
        <v>35</v>
      </c>
      <c r="AX147" s="12" t="s">
        <v>72</v>
      </c>
      <c r="AY147" s="255" t="s">
        <v>143</v>
      </c>
    </row>
    <row r="148" s="13" customFormat="1">
      <c r="B148" s="256"/>
      <c r="C148" s="257"/>
      <c r="D148" s="232" t="s">
        <v>155</v>
      </c>
      <c r="E148" s="258" t="s">
        <v>21</v>
      </c>
      <c r="F148" s="259" t="s">
        <v>167</v>
      </c>
      <c r="G148" s="257"/>
      <c r="H148" s="260">
        <v>294.89100000000002</v>
      </c>
      <c r="I148" s="261"/>
      <c r="J148" s="257"/>
      <c r="K148" s="257"/>
      <c r="L148" s="262"/>
      <c r="M148" s="263"/>
      <c r="N148" s="264"/>
      <c r="O148" s="264"/>
      <c r="P148" s="264"/>
      <c r="Q148" s="264"/>
      <c r="R148" s="264"/>
      <c r="S148" s="264"/>
      <c r="T148" s="265"/>
      <c r="AT148" s="266" t="s">
        <v>155</v>
      </c>
      <c r="AU148" s="266" t="s">
        <v>82</v>
      </c>
      <c r="AV148" s="13" t="s">
        <v>151</v>
      </c>
      <c r="AW148" s="13" t="s">
        <v>35</v>
      </c>
      <c r="AX148" s="13" t="s">
        <v>80</v>
      </c>
      <c r="AY148" s="266" t="s">
        <v>143</v>
      </c>
    </row>
    <row r="149" s="1" customFormat="1" ht="16.5" customHeight="1">
      <c r="B149" s="45"/>
      <c r="C149" s="220" t="s">
        <v>186</v>
      </c>
      <c r="D149" s="220" t="s">
        <v>146</v>
      </c>
      <c r="E149" s="221" t="s">
        <v>202</v>
      </c>
      <c r="F149" s="222" t="s">
        <v>203</v>
      </c>
      <c r="G149" s="223" t="s">
        <v>162</v>
      </c>
      <c r="H149" s="224">
        <v>276.44799999999998</v>
      </c>
      <c r="I149" s="225"/>
      <c r="J149" s="226">
        <f>ROUND(I149*H149,2)</f>
        <v>0</v>
      </c>
      <c r="K149" s="222" t="s">
        <v>150</v>
      </c>
      <c r="L149" s="71"/>
      <c r="M149" s="227" t="s">
        <v>21</v>
      </c>
      <c r="N149" s="228" t="s">
        <v>43</v>
      </c>
      <c r="O149" s="46"/>
      <c r="P149" s="229">
        <f>O149*H149</f>
        <v>0</v>
      </c>
      <c r="Q149" s="229">
        <v>0.0030000000000000001</v>
      </c>
      <c r="R149" s="229">
        <f>Q149*H149</f>
        <v>0.82934399999999997</v>
      </c>
      <c r="S149" s="229">
        <v>0</v>
      </c>
      <c r="T149" s="230">
        <f>S149*H149</f>
        <v>0</v>
      </c>
      <c r="AR149" s="23" t="s">
        <v>151</v>
      </c>
      <c r="AT149" s="23" t="s">
        <v>146</v>
      </c>
      <c r="AU149" s="23" t="s">
        <v>82</v>
      </c>
      <c r="AY149" s="23" t="s">
        <v>143</v>
      </c>
      <c r="BE149" s="231">
        <f>IF(N149="základní",J149,0)</f>
        <v>0</v>
      </c>
      <c r="BF149" s="231">
        <f>IF(N149="snížená",J149,0)</f>
        <v>0</v>
      </c>
      <c r="BG149" s="231">
        <f>IF(N149="zákl. přenesená",J149,0)</f>
        <v>0</v>
      </c>
      <c r="BH149" s="231">
        <f>IF(N149="sníž. přenesená",J149,0)</f>
        <v>0</v>
      </c>
      <c r="BI149" s="231">
        <f>IF(N149="nulová",J149,0)</f>
        <v>0</v>
      </c>
      <c r="BJ149" s="23" t="s">
        <v>80</v>
      </c>
      <c r="BK149" s="231">
        <f>ROUND(I149*H149,2)</f>
        <v>0</v>
      </c>
      <c r="BL149" s="23" t="s">
        <v>151</v>
      </c>
      <c r="BM149" s="23" t="s">
        <v>204</v>
      </c>
    </row>
    <row r="150" s="11" customFormat="1">
      <c r="B150" s="235"/>
      <c r="C150" s="236"/>
      <c r="D150" s="232" t="s">
        <v>155</v>
      </c>
      <c r="E150" s="237" t="s">
        <v>21</v>
      </c>
      <c r="F150" s="238" t="s">
        <v>183</v>
      </c>
      <c r="G150" s="236"/>
      <c r="H150" s="237" t="s">
        <v>21</v>
      </c>
      <c r="I150" s="239"/>
      <c r="J150" s="236"/>
      <c r="K150" s="236"/>
      <c r="L150" s="240"/>
      <c r="M150" s="241"/>
      <c r="N150" s="242"/>
      <c r="O150" s="242"/>
      <c r="P150" s="242"/>
      <c r="Q150" s="242"/>
      <c r="R150" s="242"/>
      <c r="S150" s="242"/>
      <c r="T150" s="243"/>
      <c r="AT150" s="244" t="s">
        <v>155</v>
      </c>
      <c r="AU150" s="244" t="s">
        <v>82</v>
      </c>
      <c r="AV150" s="11" t="s">
        <v>80</v>
      </c>
      <c r="AW150" s="11" t="s">
        <v>35</v>
      </c>
      <c r="AX150" s="11" t="s">
        <v>72</v>
      </c>
      <c r="AY150" s="244" t="s">
        <v>143</v>
      </c>
    </row>
    <row r="151" s="11" customFormat="1">
      <c r="B151" s="235"/>
      <c r="C151" s="236"/>
      <c r="D151" s="232" t="s">
        <v>155</v>
      </c>
      <c r="E151" s="237" t="s">
        <v>21</v>
      </c>
      <c r="F151" s="238" t="s">
        <v>216</v>
      </c>
      <c r="G151" s="236"/>
      <c r="H151" s="237" t="s">
        <v>21</v>
      </c>
      <c r="I151" s="239"/>
      <c r="J151" s="236"/>
      <c r="K151" s="236"/>
      <c r="L151" s="240"/>
      <c r="M151" s="241"/>
      <c r="N151" s="242"/>
      <c r="O151" s="242"/>
      <c r="P151" s="242"/>
      <c r="Q151" s="242"/>
      <c r="R151" s="242"/>
      <c r="S151" s="242"/>
      <c r="T151" s="243"/>
      <c r="AT151" s="244" t="s">
        <v>155</v>
      </c>
      <c r="AU151" s="244" t="s">
        <v>82</v>
      </c>
      <c r="AV151" s="11" t="s">
        <v>80</v>
      </c>
      <c r="AW151" s="11" t="s">
        <v>35</v>
      </c>
      <c r="AX151" s="11" t="s">
        <v>72</v>
      </c>
      <c r="AY151" s="244" t="s">
        <v>143</v>
      </c>
    </row>
    <row r="152" s="12" customFormat="1">
      <c r="B152" s="245"/>
      <c r="C152" s="246"/>
      <c r="D152" s="232" t="s">
        <v>155</v>
      </c>
      <c r="E152" s="247" t="s">
        <v>21</v>
      </c>
      <c r="F152" s="248" t="s">
        <v>1218</v>
      </c>
      <c r="G152" s="246"/>
      <c r="H152" s="249">
        <v>148.70400000000001</v>
      </c>
      <c r="I152" s="250"/>
      <c r="J152" s="246"/>
      <c r="K152" s="246"/>
      <c r="L152" s="251"/>
      <c r="M152" s="252"/>
      <c r="N152" s="253"/>
      <c r="O152" s="253"/>
      <c r="P152" s="253"/>
      <c r="Q152" s="253"/>
      <c r="R152" s="253"/>
      <c r="S152" s="253"/>
      <c r="T152" s="254"/>
      <c r="AT152" s="255" t="s">
        <v>155</v>
      </c>
      <c r="AU152" s="255" t="s">
        <v>82</v>
      </c>
      <c r="AV152" s="12" t="s">
        <v>82</v>
      </c>
      <c r="AW152" s="12" t="s">
        <v>35</v>
      </c>
      <c r="AX152" s="12" t="s">
        <v>72</v>
      </c>
      <c r="AY152" s="255" t="s">
        <v>143</v>
      </c>
    </row>
    <row r="153" s="12" customFormat="1">
      <c r="B153" s="245"/>
      <c r="C153" s="246"/>
      <c r="D153" s="232" t="s">
        <v>155</v>
      </c>
      <c r="E153" s="247" t="s">
        <v>21</v>
      </c>
      <c r="F153" s="248" t="s">
        <v>1219</v>
      </c>
      <c r="G153" s="246"/>
      <c r="H153" s="249">
        <v>198.26300000000001</v>
      </c>
      <c r="I153" s="250"/>
      <c r="J153" s="246"/>
      <c r="K153" s="246"/>
      <c r="L153" s="251"/>
      <c r="M153" s="252"/>
      <c r="N153" s="253"/>
      <c r="O153" s="253"/>
      <c r="P153" s="253"/>
      <c r="Q153" s="253"/>
      <c r="R153" s="253"/>
      <c r="S153" s="253"/>
      <c r="T153" s="254"/>
      <c r="AT153" s="255" t="s">
        <v>155</v>
      </c>
      <c r="AU153" s="255" t="s">
        <v>82</v>
      </c>
      <c r="AV153" s="12" t="s">
        <v>82</v>
      </c>
      <c r="AW153" s="12" t="s">
        <v>35</v>
      </c>
      <c r="AX153" s="12" t="s">
        <v>72</v>
      </c>
      <c r="AY153" s="255" t="s">
        <v>143</v>
      </c>
    </row>
    <row r="154" s="12" customFormat="1">
      <c r="B154" s="245"/>
      <c r="C154" s="246"/>
      <c r="D154" s="232" t="s">
        <v>155</v>
      </c>
      <c r="E154" s="247" t="s">
        <v>21</v>
      </c>
      <c r="F154" s="248" t="s">
        <v>1220</v>
      </c>
      <c r="G154" s="246"/>
      <c r="H154" s="249">
        <v>-15.960000000000001</v>
      </c>
      <c r="I154" s="250"/>
      <c r="J154" s="246"/>
      <c r="K154" s="246"/>
      <c r="L154" s="251"/>
      <c r="M154" s="252"/>
      <c r="N154" s="253"/>
      <c r="O154" s="253"/>
      <c r="P154" s="253"/>
      <c r="Q154" s="253"/>
      <c r="R154" s="253"/>
      <c r="S154" s="253"/>
      <c r="T154" s="254"/>
      <c r="AT154" s="255" t="s">
        <v>155</v>
      </c>
      <c r="AU154" s="255" t="s">
        <v>82</v>
      </c>
      <c r="AV154" s="12" t="s">
        <v>82</v>
      </c>
      <c r="AW154" s="12" t="s">
        <v>35</v>
      </c>
      <c r="AX154" s="12" t="s">
        <v>72</v>
      </c>
      <c r="AY154" s="255" t="s">
        <v>143</v>
      </c>
    </row>
    <row r="155" s="12" customFormat="1">
      <c r="B155" s="245"/>
      <c r="C155" s="246"/>
      <c r="D155" s="232" t="s">
        <v>155</v>
      </c>
      <c r="E155" s="247" t="s">
        <v>21</v>
      </c>
      <c r="F155" s="248" t="s">
        <v>1221</v>
      </c>
      <c r="G155" s="246"/>
      <c r="H155" s="249">
        <v>-16.116</v>
      </c>
      <c r="I155" s="250"/>
      <c r="J155" s="246"/>
      <c r="K155" s="246"/>
      <c r="L155" s="251"/>
      <c r="M155" s="252"/>
      <c r="N155" s="253"/>
      <c r="O155" s="253"/>
      <c r="P155" s="253"/>
      <c r="Q155" s="253"/>
      <c r="R155" s="253"/>
      <c r="S155" s="253"/>
      <c r="T155" s="254"/>
      <c r="AT155" s="255" t="s">
        <v>155</v>
      </c>
      <c r="AU155" s="255" t="s">
        <v>82</v>
      </c>
      <c r="AV155" s="12" t="s">
        <v>82</v>
      </c>
      <c r="AW155" s="12" t="s">
        <v>35</v>
      </c>
      <c r="AX155" s="12" t="s">
        <v>72</v>
      </c>
      <c r="AY155" s="255" t="s">
        <v>143</v>
      </c>
    </row>
    <row r="156" s="12" customFormat="1">
      <c r="B156" s="245"/>
      <c r="C156" s="246"/>
      <c r="D156" s="232" t="s">
        <v>155</v>
      </c>
      <c r="E156" s="247" t="s">
        <v>21</v>
      </c>
      <c r="F156" s="248" t="s">
        <v>1222</v>
      </c>
      <c r="G156" s="246"/>
      <c r="H156" s="249">
        <v>-7.2000000000000002</v>
      </c>
      <c r="I156" s="250"/>
      <c r="J156" s="246"/>
      <c r="K156" s="246"/>
      <c r="L156" s="251"/>
      <c r="M156" s="252"/>
      <c r="N156" s="253"/>
      <c r="O156" s="253"/>
      <c r="P156" s="253"/>
      <c r="Q156" s="253"/>
      <c r="R156" s="253"/>
      <c r="S156" s="253"/>
      <c r="T156" s="254"/>
      <c r="AT156" s="255" t="s">
        <v>155</v>
      </c>
      <c r="AU156" s="255" t="s">
        <v>82</v>
      </c>
      <c r="AV156" s="12" t="s">
        <v>82</v>
      </c>
      <c r="AW156" s="12" t="s">
        <v>35</v>
      </c>
      <c r="AX156" s="12" t="s">
        <v>72</v>
      </c>
      <c r="AY156" s="255" t="s">
        <v>143</v>
      </c>
    </row>
    <row r="157" s="12" customFormat="1">
      <c r="B157" s="245"/>
      <c r="C157" s="246"/>
      <c r="D157" s="232" t="s">
        <v>155</v>
      </c>
      <c r="E157" s="247" t="s">
        <v>21</v>
      </c>
      <c r="F157" s="248" t="s">
        <v>1223</v>
      </c>
      <c r="G157" s="246"/>
      <c r="H157" s="249">
        <v>-12.800000000000001</v>
      </c>
      <c r="I157" s="250"/>
      <c r="J157" s="246"/>
      <c r="K157" s="246"/>
      <c r="L157" s="251"/>
      <c r="M157" s="252"/>
      <c r="N157" s="253"/>
      <c r="O157" s="253"/>
      <c r="P157" s="253"/>
      <c r="Q157" s="253"/>
      <c r="R157" s="253"/>
      <c r="S157" s="253"/>
      <c r="T157" s="254"/>
      <c r="AT157" s="255" t="s">
        <v>155</v>
      </c>
      <c r="AU157" s="255" t="s">
        <v>82</v>
      </c>
      <c r="AV157" s="12" t="s">
        <v>82</v>
      </c>
      <c r="AW157" s="12" t="s">
        <v>35</v>
      </c>
      <c r="AX157" s="12" t="s">
        <v>72</v>
      </c>
      <c r="AY157" s="255" t="s">
        <v>143</v>
      </c>
    </row>
    <row r="158" s="12" customFormat="1">
      <c r="B158" s="245"/>
      <c r="C158" s="246"/>
      <c r="D158" s="232" t="s">
        <v>155</v>
      </c>
      <c r="E158" s="247" t="s">
        <v>21</v>
      </c>
      <c r="F158" s="248" t="s">
        <v>1224</v>
      </c>
      <c r="G158" s="246"/>
      <c r="H158" s="249">
        <v>-18.443000000000001</v>
      </c>
      <c r="I158" s="250"/>
      <c r="J158" s="246"/>
      <c r="K158" s="246"/>
      <c r="L158" s="251"/>
      <c r="M158" s="252"/>
      <c r="N158" s="253"/>
      <c r="O158" s="253"/>
      <c r="P158" s="253"/>
      <c r="Q158" s="253"/>
      <c r="R158" s="253"/>
      <c r="S158" s="253"/>
      <c r="T158" s="254"/>
      <c r="AT158" s="255" t="s">
        <v>155</v>
      </c>
      <c r="AU158" s="255" t="s">
        <v>82</v>
      </c>
      <c r="AV158" s="12" t="s">
        <v>82</v>
      </c>
      <c r="AW158" s="12" t="s">
        <v>35</v>
      </c>
      <c r="AX158" s="12" t="s">
        <v>72</v>
      </c>
      <c r="AY158" s="255" t="s">
        <v>143</v>
      </c>
    </row>
    <row r="159" s="13" customFormat="1">
      <c r="B159" s="256"/>
      <c r="C159" s="257"/>
      <c r="D159" s="232" t="s">
        <v>155</v>
      </c>
      <c r="E159" s="258" t="s">
        <v>21</v>
      </c>
      <c r="F159" s="259" t="s">
        <v>167</v>
      </c>
      <c r="G159" s="257"/>
      <c r="H159" s="260">
        <v>276.44799999999998</v>
      </c>
      <c r="I159" s="261"/>
      <c r="J159" s="257"/>
      <c r="K159" s="257"/>
      <c r="L159" s="262"/>
      <c r="M159" s="263"/>
      <c r="N159" s="264"/>
      <c r="O159" s="264"/>
      <c r="P159" s="264"/>
      <c r="Q159" s="264"/>
      <c r="R159" s="264"/>
      <c r="S159" s="264"/>
      <c r="T159" s="265"/>
      <c r="AT159" s="266" t="s">
        <v>155</v>
      </c>
      <c r="AU159" s="266" t="s">
        <v>82</v>
      </c>
      <c r="AV159" s="13" t="s">
        <v>151</v>
      </c>
      <c r="AW159" s="13" t="s">
        <v>35</v>
      </c>
      <c r="AX159" s="13" t="s">
        <v>80</v>
      </c>
      <c r="AY159" s="266" t="s">
        <v>143</v>
      </c>
    </row>
    <row r="160" s="1" customFormat="1" ht="25.5" customHeight="1">
      <c r="B160" s="45"/>
      <c r="C160" s="220" t="s">
        <v>196</v>
      </c>
      <c r="D160" s="220" t="s">
        <v>146</v>
      </c>
      <c r="E160" s="221" t="s">
        <v>207</v>
      </c>
      <c r="F160" s="222" t="s">
        <v>208</v>
      </c>
      <c r="G160" s="223" t="s">
        <v>162</v>
      </c>
      <c r="H160" s="224">
        <v>104.42700000000001</v>
      </c>
      <c r="I160" s="225"/>
      <c r="J160" s="226">
        <f>ROUND(I160*H160,2)</f>
        <v>0</v>
      </c>
      <c r="K160" s="222" t="s">
        <v>150</v>
      </c>
      <c r="L160" s="71"/>
      <c r="M160" s="227" t="s">
        <v>21</v>
      </c>
      <c r="N160" s="228" t="s">
        <v>43</v>
      </c>
      <c r="O160" s="46"/>
      <c r="P160" s="229">
        <f>O160*H160</f>
        <v>0</v>
      </c>
      <c r="Q160" s="229">
        <v>0.015400000000000001</v>
      </c>
      <c r="R160" s="229">
        <f>Q160*H160</f>
        <v>1.6081758000000002</v>
      </c>
      <c r="S160" s="229">
        <v>0</v>
      </c>
      <c r="T160" s="230">
        <f>S160*H160</f>
        <v>0</v>
      </c>
      <c r="AR160" s="23" t="s">
        <v>151</v>
      </c>
      <c r="AT160" s="23" t="s">
        <v>146</v>
      </c>
      <c r="AU160" s="23" t="s">
        <v>82</v>
      </c>
      <c r="AY160" s="23" t="s">
        <v>143</v>
      </c>
      <c r="BE160" s="231">
        <f>IF(N160="základní",J160,0)</f>
        <v>0</v>
      </c>
      <c r="BF160" s="231">
        <f>IF(N160="snížená",J160,0)</f>
        <v>0</v>
      </c>
      <c r="BG160" s="231">
        <f>IF(N160="zákl. přenesená",J160,0)</f>
        <v>0</v>
      </c>
      <c r="BH160" s="231">
        <f>IF(N160="sníž. přenesená",J160,0)</f>
        <v>0</v>
      </c>
      <c r="BI160" s="231">
        <f>IF(N160="nulová",J160,0)</f>
        <v>0</v>
      </c>
      <c r="BJ160" s="23" t="s">
        <v>80</v>
      </c>
      <c r="BK160" s="231">
        <f>ROUND(I160*H160,2)</f>
        <v>0</v>
      </c>
      <c r="BL160" s="23" t="s">
        <v>151</v>
      </c>
      <c r="BM160" s="23" t="s">
        <v>209</v>
      </c>
    </row>
    <row r="161" s="1" customFormat="1">
      <c r="B161" s="45"/>
      <c r="C161" s="73"/>
      <c r="D161" s="232" t="s">
        <v>153</v>
      </c>
      <c r="E161" s="73"/>
      <c r="F161" s="233" t="s">
        <v>210</v>
      </c>
      <c r="G161" s="73"/>
      <c r="H161" s="73"/>
      <c r="I161" s="190"/>
      <c r="J161" s="73"/>
      <c r="K161" s="73"/>
      <c r="L161" s="71"/>
      <c r="M161" s="234"/>
      <c r="N161" s="46"/>
      <c r="O161" s="46"/>
      <c r="P161" s="46"/>
      <c r="Q161" s="46"/>
      <c r="R161" s="46"/>
      <c r="S161" s="46"/>
      <c r="T161" s="94"/>
      <c r="AT161" s="23" t="s">
        <v>153</v>
      </c>
      <c r="AU161" s="23" t="s">
        <v>82</v>
      </c>
    </row>
    <row r="162" s="11" customFormat="1">
      <c r="B162" s="235"/>
      <c r="C162" s="236"/>
      <c r="D162" s="232" t="s">
        <v>155</v>
      </c>
      <c r="E162" s="237" t="s">
        <v>21</v>
      </c>
      <c r="F162" s="238" t="s">
        <v>183</v>
      </c>
      <c r="G162" s="236"/>
      <c r="H162" s="237" t="s">
        <v>21</v>
      </c>
      <c r="I162" s="239"/>
      <c r="J162" s="236"/>
      <c r="K162" s="236"/>
      <c r="L162" s="240"/>
      <c r="M162" s="241"/>
      <c r="N162" s="242"/>
      <c r="O162" s="242"/>
      <c r="P162" s="242"/>
      <c r="Q162" s="242"/>
      <c r="R162" s="242"/>
      <c r="S162" s="242"/>
      <c r="T162" s="243"/>
      <c r="AT162" s="244" t="s">
        <v>155</v>
      </c>
      <c r="AU162" s="244" t="s">
        <v>82</v>
      </c>
      <c r="AV162" s="11" t="s">
        <v>80</v>
      </c>
      <c r="AW162" s="11" t="s">
        <v>35</v>
      </c>
      <c r="AX162" s="11" t="s">
        <v>72</v>
      </c>
      <c r="AY162" s="244" t="s">
        <v>143</v>
      </c>
    </row>
    <row r="163" s="12" customFormat="1">
      <c r="B163" s="245"/>
      <c r="C163" s="246"/>
      <c r="D163" s="232" t="s">
        <v>155</v>
      </c>
      <c r="E163" s="247" t="s">
        <v>21</v>
      </c>
      <c r="F163" s="248" t="s">
        <v>1214</v>
      </c>
      <c r="G163" s="246"/>
      <c r="H163" s="249">
        <v>4.0499999999999998</v>
      </c>
      <c r="I163" s="250"/>
      <c r="J163" s="246"/>
      <c r="K163" s="246"/>
      <c r="L163" s="251"/>
      <c r="M163" s="252"/>
      <c r="N163" s="253"/>
      <c r="O163" s="253"/>
      <c r="P163" s="253"/>
      <c r="Q163" s="253"/>
      <c r="R163" s="253"/>
      <c r="S163" s="253"/>
      <c r="T163" s="254"/>
      <c r="AT163" s="255" t="s">
        <v>155</v>
      </c>
      <c r="AU163" s="255" t="s">
        <v>82</v>
      </c>
      <c r="AV163" s="12" t="s">
        <v>82</v>
      </c>
      <c r="AW163" s="12" t="s">
        <v>35</v>
      </c>
      <c r="AX163" s="12" t="s">
        <v>72</v>
      </c>
      <c r="AY163" s="255" t="s">
        <v>143</v>
      </c>
    </row>
    <row r="164" s="12" customFormat="1">
      <c r="B164" s="245"/>
      <c r="C164" s="246"/>
      <c r="D164" s="232" t="s">
        <v>155</v>
      </c>
      <c r="E164" s="247" t="s">
        <v>21</v>
      </c>
      <c r="F164" s="248" t="s">
        <v>1215</v>
      </c>
      <c r="G164" s="246"/>
      <c r="H164" s="249">
        <v>7.7249999999999996</v>
      </c>
      <c r="I164" s="250"/>
      <c r="J164" s="246"/>
      <c r="K164" s="246"/>
      <c r="L164" s="251"/>
      <c r="M164" s="252"/>
      <c r="N164" s="253"/>
      <c r="O164" s="253"/>
      <c r="P164" s="253"/>
      <c r="Q164" s="253"/>
      <c r="R164" s="253"/>
      <c r="S164" s="253"/>
      <c r="T164" s="254"/>
      <c r="AT164" s="255" t="s">
        <v>155</v>
      </c>
      <c r="AU164" s="255" t="s">
        <v>82</v>
      </c>
      <c r="AV164" s="12" t="s">
        <v>82</v>
      </c>
      <c r="AW164" s="12" t="s">
        <v>35</v>
      </c>
      <c r="AX164" s="12" t="s">
        <v>72</v>
      </c>
      <c r="AY164" s="255" t="s">
        <v>143</v>
      </c>
    </row>
    <row r="165" s="12" customFormat="1">
      <c r="B165" s="245"/>
      <c r="C165" s="246"/>
      <c r="D165" s="232" t="s">
        <v>155</v>
      </c>
      <c r="E165" s="247" t="s">
        <v>21</v>
      </c>
      <c r="F165" s="248" t="s">
        <v>1216</v>
      </c>
      <c r="G165" s="246"/>
      <c r="H165" s="249">
        <v>4.1849999999999996</v>
      </c>
      <c r="I165" s="250"/>
      <c r="J165" s="246"/>
      <c r="K165" s="246"/>
      <c r="L165" s="251"/>
      <c r="M165" s="252"/>
      <c r="N165" s="253"/>
      <c r="O165" s="253"/>
      <c r="P165" s="253"/>
      <c r="Q165" s="253"/>
      <c r="R165" s="253"/>
      <c r="S165" s="253"/>
      <c r="T165" s="254"/>
      <c r="AT165" s="255" t="s">
        <v>155</v>
      </c>
      <c r="AU165" s="255" t="s">
        <v>82</v>
      </c>
      <c r="AV165" s="12" t="s">
        <v>82</v>
      </c>
      <c r="AW165" s="12" t="s">
        <v>35</v>
      </c>
      <c r="AX165" s="12" t="s">
        <v>72</v>
      </c>
      <c r="AY165" s="255" t="s">
        <v>143</v>
      </c>
    </row>
    <row r="166" s="12" customFormat="1">
      <c r="B166" s="245"/>
      <c r="C166" s="246"/>
      <c r="D166" s="232" t="s">
        <v>155</v>
      </c>
      <c r="E166" s="247" t="s">
        <v>21</v>
      </c>
      <c r="F166" s="248" t="s">
        <v>1217</v>
      </c>
      <c r="G166" s="246"/>
      <c r="H166" s="249">
        <v>88.466999999999999</v>
      </c>
      <c r="I166" s="250"/>
      <c r="J166" s="246"/>
      <c r="K166" s="246"/>
      <c r="L166" s="251"/>
      <c r="M166" s="252"/>
      <c r="N166" s="253"/>
      <c r="O166" s="253"/>
      <c r="P166" s="253"/>
      <c r="Q166" s="253"/>
      <c r="R166" s="253"/>
      <c r="S166" s="253"/>
      <c r="T166" s="254"/>
      <c r="AT166" s="255" t="s">
        <v>155</v>
      </c>
      <c r="AU166" s="255" t="s">
        <v>82</v>
      </c>
      <c r="AV166" s="12" t="s">
        <v>82</v>
      </c>
      <c r="AW166" s="12" t="s">
        <v>35</v>
      </c>
      <c r="AX166" s="12" t="s">
        <v>72</v>
      </c>
      <c r="AY166" s="255" t="s">
        <v>143</v>
      </c>
    </row>
    <row r="167" s="13" customFormat="1">
      <c r="B167" s="256"/>
      <c r="C167" s="257"/>
      <c r="D167" s="232" t="s">
        <v>155</v>
      </c>
      <c r="E167" s="258" t="s">
        <v>21</v>
      </c>
      <c r="F167" s="259" t="s">
        <v>167</v>
      </c>
      <c r="G167" s="257"/>
      <c r="H167" s="260">
        <v>104.42700000000001</v>
      </c>
      <c r="I167" s="261"/>
      <c r="J167" s="257"/>
      <c r="K167" s="257"/>
      <c r="L167" s="262"/>
      <c r="M167" s="263"/>
      <c r="N167" s="264"/>
      <c r="O167" s="264"/>
      <c r="P167" s="264"/>
      <c r="Q167" s="264"/>
      <c r="R167" s="264"/>
      <c r="S167" s="264"/>
      <c r="T167" s="265"/>
      <c r="AT167" s="266" t="s">
        <v>155</v>
      </c>
      <c r="AU167" s="266" t="s">
        <v>82</v>
      </c>
      <c r="AV167" s="13" t="s">
        <v>151</v>
      </c>
      <c r="AW167" s="13" t="s">
        <v>35</v>
      </c>
      <c r="AX167" s="13" t="s">
        <v>80</v>
      </c>
      <c r="AY167" s="266" t="s">
        <v>143</v>
      </c>
    </row>
    <row r="168" s="1" customFormat="1" ht="25.5" customHeight="1">
      <c r="B168" s="45"/>
      <c r="C168" s="220" t="s">
        <v>201</v>
      </c>
      <c r="D168" s="220" t="s">
        <v>146</v>
      </c>
      <c r="E168" s="221" t="s">
        <v>219</v>
      </c>
      <c r="F168" s="222" t="s">
        <v>220</v>
      </c>
      <c r="G168" s="223" t="s">
        <v>162</v>
      </c>
      <c r="H168" s="224">
        <v>10</v>
      </c>
      <c r="I168" s="225"/>
      <c r="J168" s="226">
        <f>ROUND(I168*H168,2)</f>
        <v>0</v>
      </c>
      <c r="K168" s="222" t="s">
        <v>150</v>
      </c>
      <c r="L168" s="71"/>
      <c r="M168" s="227" t="s">
        <v>21</v>
      </c>
      <c r="N168" s="228" t="s">
        <v>43</v>
      </c>
      <c r="O168" s="46"/>
      <c r="P168" s="229">
        <f>O168*H168</f>
        <v>0</v>
      </c>
      <c r="Q168" s="229">
        <v>0</v>
      </c>
      <c r="R168" s="229">
        <f>Q168*H168</f>
        <v>0</v>
      </c>
      <c r="S168" s="229">
        <v>0</v>
      </c>
      <c r="T168" s="230">
        <f>S168*H168</f>
        <v>0</v>
      </c>
      <c r="AR168" s="23" t="s">
        <v>151</v>
      </c>
      <c r="AT168" s="23" t="s">
        <v>146</v>
      </c>
      <c r="AU168" s="23" t="s">
        <v>82</v>
      </c>
      <c r="AY168" s="23" t="s">
        <v>143</v>
      </c>
      <c r="BE168" s="231">
        <f>IF(N168="základní",J168,0)</f>
        <v>0</v>
      </c>
      <c r="BF168" s="231">
        <f>IF(N168="snížená",J168,0)</f>
        <v>0</v>
      </c>
      <c r="BG168" s="231">
        <f>IF(N168="zákl. přenesená",J168,0)</f>
        <v>0</v>
      </c>
      <c r="BH168" s="231">
        <f>IF(N168="sníž. přenesená",J168,0)</f>
        <v>0</v>
      </c>
      <c r="BI168" s="231">
        <f>IF(N168="nulová",J168,0)</f>
        <v>0</v>
      </c>
      <c r="BJ168" s="23" t="s">
        <v>80</v>
      </c>
      <c r="BK168" s="231">
        <f>ROUND(I168*H168,2)</f>
        <v>0</v>
      </c>
      <c r="BL168" s="23" t="s">
        <v>151</v>
      </c>
      <c r="BM168" s="23" t="s">
        <v>221</v>
      </c>
    </row>
    <row r="169" s="1" customFormat="1">
      <c r="B169" s="45"/>
      <c r="C169" s="73"/>
      <c r="D169" s="232" t="s">
        <v>153</v>
      </c>
      <c r="E169" s="73"/>
      <c r="F169" s="233" t="s">
        <v>215</v>
      </c>
      <c r="G169" s="73"/>
      <c r="H169" s="73"/>
      <c r="I169" s="190"/>
      <c r="J169" s="73"/>
      <c r="K169" s="73"/>
      <c r="L169" s="71"/>
      <c r="M169" s="234"/>
      <c r="N169" s="46"/>
      <c r="O169" s="46"/>
      <c r="P169" s="46"/>
      <c r="Q169" s="46"/>
      <c r="R169" s="46"/>
      <c r="S169" s="46"/>
      <c r="T169" s="94"/>
      <c r="AT169" s="23" t="s">
        <v>153</v>
      </c>
      <c r="AU169" s="23" t="s">
        <v>82</v>
      </c>
    </row>
    <row r="170" s="11" customFormat="1">
      <c r="B170" s="235"/>
      <c r="C170" s="236"/>
      <c r="D170" s="232" t="s">
        <v>155</v>
      </c>
      <c r="E170" s="237" t="s">
        <v>21</v>
      </c>
      <c r="F170" s="238" t="s">
        <v>216</v>
      </c>
      <c r="G170" s="236"/>
      <c r="H170" s="237" t="s">
        <v>21</v>
      </c>
      <c r="I170" s="239"/>
      <c r="J170" s="236"/>
      <c r="K170" s="236"/>
      <c r="L170" s="240"/>
      <c r="M170" s="241"/>
      <c r="N170" s="242"/>
      <c r="O170" s="242"/>
      <c r="P170" s="242"/>
      <c r="Q170" s="242"/>
      <c r="R170" s="242"/>
      <c r="S170" s="242"/>
      <c r="T170" s="243"/>
      <c r="AT170" s="244" t="s">
        <v>155</v>
      </c>
      <c r="AU170" s="244" t="s">
        <v>82</v>
      </c>
      <c r="AV170" s="11" t="s">
        <v>80</v>
      </c>
      <c r="AW170" s="11" t="s">
        <v>35</v>
      </c>
      <c r="AX170" s="11" t="s">
        <v>72</v>
      </c>
      <c r="AY170" s="244" t="s">
        <v>143</v>
      </c>
    </row>
    <row r="171" s="12" customFormat="1">
      <c r="B171" s="245"/>
      <c r="C171" s="246"/>
      <c r="D171" s="232" t="s">
        <v>155</v>
      </c>
      <c r="E171" s="247" t="s">
        <v>21</v>
      </c>
      <c r="F171" s="248" t="s">
        <v>206</v>
      </c>
      <c r="G171" s="246"/>
      <c r="H171" s="249">
        <v>10</v>
      </c>
      <c r="I171" s="250"/>
      <c r="J171" s="246"/>
      <c r="K171" s="246"/>
      <c r="L171" s="251"/>
      <c r="M171" s="252"/>
      <c r="N171" s="253"/>
      <c r="O171" s="253"/>
      <c r="P171" s="253"/>
      <c r="Q171" s="253"/>
      <c r="R171" s="253"/>
      <c r="S171" s="253"/>
      <c r="T171" s="254"/>
      <c r="AT171" s="255" t="s">
        <v>155</v>
      </c>
      <c r="AU171" s="255" t="s">
        <v>82</v>
      </c>
      <c r="AV171" s="12" t="s">
        <v>82</v>
      </c>
      <c r="AW171" s="12" t="s">
        <v>35</v>
      </c>
      <c r="AX171" s="12" t="s">
        <v>80</v>
      </c>
      <c r="AY171" s="255" t="s">
        <v>143</v>
      </c>
    </row>
    <row r="172" s="1" customFormat="1" ht="25.5" customHeight="1">
      <c r="B172" s="45"/>
      <c r="C172" s="220" t="s">
        <v>206</v>
      </c>
      <c r="D172" s="220" t="s">
        <v>146</v>
      </c>
      <c r="E172" s="221" t="s">
        <v>223</v>
      </c>
      <c r="F172" s="222" t="s">
        <v>224</v>
      </c>
      <c r="G172" s="223" t="s">
        <v>162</v>
      </c>
      <c r="H172" s="224">
        <v>51.341999999999999</v>
      </c>
      <c r="I172" s="225"/>
      <c r="J172" s="226">
        <f>ROUND(I172*H172,2)</f>
        <v>0</v>
      </c>
      <c r="K172" s="222" t="s">
        <v>150</v>
      </c>
      <c r="L172" s="71"/>
      <c r="M172" s="227" t="s">
        <v>21</v>
      </c>
      <c r="N172" s="228" t="s">
        <v>43</v>
      </c>
      <c r="O172" s="46"/>
      <c r="P172" s="229">
        <f>O172*H172</f>
        <v>0</v>
      </c>
      <c r="Q172" s="229">
        <v>0</v>
      </c>
      <c r="R172" s="229">
        <f>Q172*H172</f>
        <v>0</v>
      </c>
      <c r="S172" s="229">
        <v>0</v>
      </c>
      <c r="T172" s="230">
        <f>S172*H172</f>
        <v>0</v>
      </c>
      <c r="AR172" s="23" t="s">
        <v>151</v>
      </c>
      <c r="AT172" s="23" t="s">
        <v>146</v>
      </c>
      <c r="AU172" s="23" t="s">
        <v>82</v>
      </c>
      <c r="AY172" s="23" t="s">
        <v>143</v>
      </c>
      <c r="BE172" s="231">
        <f>IF(N172="základní",J172,0)</f>
        <v>0</v>
      </c>
      <c r="BF172" s="231">
        <f>IF(N172="snížená",J172,0)</f>
        <v>0</v>
      </c>
      <c r="BG172" s="231">
        <f>IF(N172="zákl. přenesená",J172,0)</f>
        <v>0</v>
      </c>
      <c r="BH172" s="231">
        <f>IF(N172="sníž. přenesená",J172,0)</f>
        <v>0</v>
      </c>
      <c r="BI172" s="231">
        <f>IF(N172="nulová",J172,0)</f>
        <v>0</v>
      </c>
      <c r="BJ172" s="23" t="s">
        <v>80</v>
      </c>
      <c r="BK172" s="231">
        <f>ROUND(I172*H172,2)</f>
        <v>0</v>
      </c>
      <c r="BL172" s="23" t="s">
        <v>151</v>
      </c>
      <c r="BM172" s="23" t="s">
        <v>225</v>
      </c>
    </row>
    <row r="173" s="1" customFormat="1">
      <c r="B173" s="45"/>
      <c r="C173" s="73"/>
      <c r="D173" s="232" t="s">
        <v>153</v>
      </c>
      <c r="E173" s="73"/>
      <c r="F173" s="233" t="s">
        <v>226</v>
      </c>
      <c r="G173" s="73"/>
      <c r="H173" s="73"/>
      <c r="I173" s="190"/>
      <c r="J173" s="73"/>
      <c r="K173" s="73"/>
      <c r="L173" s="71"/>
      <c r="M173" s="234"/>
      <c r="N173" s="46"/>
      <c r="O173" s="46"/>
      <c r="P173" s="46"/>
      <c r="Q173" s="46"/>
      <c r="R173" s="46"/>
      <c r="S173" s="46"/>
      <c r="T173" s="94"/>
      <c r="AT173" s="23" t="s">
        <v>153</v>
      </c>
      <c r="AU173" s="23" t="s">
        <v>82</v>
      </c>
    </row>
    <row r="174" s="11" customFormat="1">
      <c r="B174" s="235"/>
      <c r="C174" s="236"/>
      <c r="D174" s="232" t="s">
        <v>155</v>
      </c>
      <c r="E174" s="237" t="s">
        <v>21</v>
      </c>
      <c r="F174" s="238" t="s">
        <v>216</v>
      </c>
      <c r="G174" s="236"/>
      <c r="H174" s="237" t="s">
        <v>21</v>
      </c>
      <c r="I174" s="239"/>
      <c r="J174" s="236"/>
      <c r="K174" s="236"/>
      <c r="L174" s="240"/>
      <c r="M174" s="241"/>
      <c r="N174" s="242"/>
      <c r="O174" s="242"/>
      <c r="P174" s="242"/>
      <c r="Q174" s="242"/>
      <c r="R174" s="242"/>
      <c r="S174" s="242"/>
      <c r="T174" s="243"/>
      <c r="AT174" s="244" t="s">
        <v>155</v>
      </c>
      <c r="AU174" s="244" t="s">
        <v>82</v>
      </c>
      <c r="AV174" s="11" t="s">
        <v>80</v>
      </c>
      <c r="AW174" s="11" t="s">
        <v>35</v>
      </c>
      <c r="AX174" s="11" t="s">
        <v>72</v>
      </c>
      <c r="AY174" s="244" t="s">
        <v>143</v>
      </c>
    </row>
    <row r="175" s="12" customFormat="1">
      <c r="B175" s="245"/>
      <c r="C175" s="246"/>
      <c r="D175" s="232" t="s">
        <v>155</v>
      </c>
      <c r="E175" s="247" t="s">
        <v>21</v>
      </c>
      <c r="F175" s="248" t="s">
        <v>1225</v>
      </c>
      <c r="G175" s="246"/>
      <c r="H175" s="249">
        <v>34.386000000000003</v>
      </c>
      <c r="I175" s="250"/>
      <c r="J175" s="246"/>
      <c r="K175" s="246"/>
      <c r="L175" s="251"/>
      <c r="M175" s="252"/>
      <c r="N175" s="253"/>
      <c r="O175" s="253"/>
      <c r="P175" s="253"/>
      <c r="Q175" s="253"/>
      <c r="R175" s="253"/>
      <c r="S175" s="253"/>
      <c r="T175" s="254"/>
      <c r="AT175" s="255" t="s">
        <v>155</v>
      </c>
      <c r="AU175" s="255" t="s">
        <v>82</v>
      </c>
      <c r="AV175" s="12" t="s">
        <v>82</v>
      </c>
      <c r="AW175" s="12" t="s">
        <v>35</v>
      </c>
      <c r="AX175" s="12" t="s">
        <v>72</v>
      </c>
      <c r="AY175" s="255" t="s">
        <v>143</v>
      </c>
    </row>
    <row r="176" s="12" customFormat="1">
      <c r="B176" s="245"/>
      <c r="C176" s="246"/>
      <c r="D176" s="232" t="s">
        <v>155</v>
      </c>
      <c r="E176" s="247" t="s">
        <v>21</v>
      </c>
      <c r="F176" s="248" t="s">
        <v>1226</v>
      </c>
      <c r="G176" s="246"/>
      <c r="H176" s="249">
        <v>16.956</v>
      </c>
      <c r="I176" s="250"/>
      <c r="J176" s="246"/>
      <c r="K176" s="246"/>
      <c r="L176" s="251"/>
      <c r="M176" s="252"/>
      <c r="N176" s="253"/>
      <c r="O176" s="253"/>
      <c r="P176" s="253"/>
      <c r="Q176" s="253"/>
      <c r="R176" s="253"/>
      <c r="S176" s="253"/>
      <c r="T176" s="254"/>
      <c r="AT176" s="255" t="s">
        <v>155</v>
      </c>
      <c r="AU176" s="255" t="s">
        <v>82</v>
      </c>
      <c r="AV176" s="12" t="s">
        <v>82</v>
      </c>
      <c r="AW176" s="12" t="s">
        <v>35</v>
      </c>
      <c r="AX176" s="12" t="s">
        <v>72</v>
      </c>
      <c r="AY176" s="255" t="s">
        <v>143</v>
      </c>
    </row>
    <row r="177" s="13" customFormat="1">
      <c r="B177" s="256"/>
      <c r="C177" s="257"/>
      <c r="D177" s="232" t="s">
        <v>155</v>
      </c>
      <c r="E177" s="258" t="s">
        <v>21</v>
      </c>
      <c r="F177" s="259" t="s">
        <v>167</v>
      </c>
      <c r="G177" s="257"/>
      <c r="H177" s="260">
        <v>51.341999999999999</v>
      </c>
      <c r="I177" s="261"/>
      <c r="J177" s="257"/>
      <c r="K177" s="257"/>
      <c r="L177" s="262"/>
      <c r="M177" s="263"/>
      <c r="N177" s="264"/>
      <c r="O177" s="264"/>
      <c r="P177" s="264"/>
      <c r="Q177" s="264"/>
      <c r="R177" s="264"/>
      <c r="S177" s="264"/>
      <c r="T177" s="265"/>
      <c r="AT177" s="266" t="s">
        <v>155</v>
      </c>
      <c r="AU177" s="266" t="s">
        <v>82</v>
      </c>
      <c r="AV177" s="13" t="s">
        <v>151</v>
      </c>
      <c r="AW177" s="13" t="s">
        <v>35</v>
      </c>
      <c r="AX177" s="13" t="s">
        <v>80</v>
      </c>
      <c r="AY177" s="266" t="s">
        <v>143</v>
      </c>
    </row>
    <row r="178" s="1" customFormat="1" ht="25.5" customHeight="1">
      <c r="B178" s="45"/>
      <c r="C178" s="220" t="s">
        <v>211</v>
      </c>
      <c r="D178" s="220" t="s">
        <v>146</v>
      </c>
      <c r="E178" s="221" t="s">
        <v>1227</v>
      </c>
      <c r="F178" s="222" t="s">
        <v>1228</v>
      </c>
      <c r="G178" s="223" t="s">
        <v>419</v>
      </c>
      <c r="H178" s="224">
        <v>14.779999999999999</v>
      </c>
      <c r="I178" s="225"/>
      <c r="J178" s="226">
        <f>ROUND(I178*H178,2)</f>
        <v>0</v>
      </c>
      <c r="K178" s="222" t="s">
        <v>150</v>
      </c>
      <c r="L178" s="71"/>
      <c r="M178" s="227" t="s">
        <v>21</v>
      </c>
      <c r="N178" s="228" t="s">
        <v>43</v>
      </c>
      <c r="O178" s="46"/>
      <c r="P178" s="229">
        <f>O178*H178</f>
        <v>0</v>
      </c>
      <c r="Q178" s="229">
        <v>0.00089999999999999998</v>
      </c>
      <c r="R178" s="229">
        <f>Q178*H178</f>
        <v>0.013302</v>
      </c>
      <c r="S178" s="229">
        <v>0</v>
      </c>
      <c r="T178" s="230">
        <f>S178*H178</f>
        <v>0</v>
      </c>
      <c r="AR178" s="23" t="s">
        <v>151</v>
      </c>
      <c r="AT178" s="23" t="s">
        <v>146</v>
      </c>
      <c r="AU178" s="23" t="s">
        <v>82</v>
      </c>
      <c r="AY178" s="23" t="s">
        <v>143</v>
      </c>
      <c r="BE178" s="231">
        <f>IF(N178="základní",J178,0)</f>
        <v>0</v>
      </c>
      <c r="BF178" s="231">
        <f>IF(N178="snížená",J178,0)</f>
        <v>0</v>
      </c>
      <c r="BG178" s="231">
        <f>IF(N178="zákl. přenesená",J178,0)</f>
        <v>0</v>
      </c>
      <c r="BH178" s="231">
        <f>IF(N178="sníž. přenesená",J178,0)</f>
        <v>0</v>
      </c>
      <c r="BI178" s="231">
        <f>IF(N178="nulová",J178,0)</f>
        <v>0</v>
      </c>
      <c r="BJ178" s="23" t="s">
        <v>80</v>
      </c>
      <c r="BK178" s="231">
        <f>ROUND(I178*H178,2)</f>
        <v>0</v>
      </c>
      <c r="BL178" s="23" t="s">
        <v>151</v>
      </c>
      <c r="BM178" s="23" t="s">
        <v>1229</v>
      </c>
    </row>
    <row r="179" s="1" customFormat="1">
      <c r="B179" s="45"/>
      <c r="C179" s="73"/>
      <c r="D179" s="232" t="s">
        <v>153</v>
      </c>
      <c r="E179" s="73"/>
      <c r="F179" s="233" t="s">
        <v>1230</v>
      </c>
      <c r="G179" s="73"/>
      <c r="H179" s="73"/>
      <c r="I179" s="190"/>
      <c r="J179" s="73"/>
      <c r="K179" s="73"/>
      <c r="L179" s="71"/>
      <c r="M179" s="234"/>
      <c r="N179" s="46"/>
      <c r="O179" s="46"/>
      <c r="P179" s="46"/>
      <c r="Q179" s="46"/>
      <c r="R179" s="46"/>
      <c r="S179" s="46"/>
      <c r="T179" s="94"/>
      <c r="AT179" s="23" t="s">
        <v>153</v>
      </c>
      <c r="AU179" s="23" t="s">
        <v>82</v>
      </c>
    </row>
    <row r="180" s="11" customFormat="1">
      <c r="B180" s="235"/>
      <c r="C180" s="236"/>
      <c r="D180" s="232" t="s">
        <v>155</v>
      </c>
      <c r="E180" s="237" t="s">
        <v>21</v>
      </c>
      <c r="F180" s="238" t="s">
        <v>1231</v>
      </c>
      <c r="G180" s="236"/>
      <c r="H180" s="237" t="s">
        <v>21</v>
      </c>
      <c r="I180" s="239"/>
      <c r="J180" s="236"/>
      <c r="K180" s="236"/>
      <c r="L180" s="240"/>
      <c r="M180" s="241"/>
      <c r="N180" s="242"/>
      <c r="O180" s="242"/>
      <c r="P180" s="242"/>
      <c r="Q180" s="242"/>
      <c r="R180" s="242"/>
      <c r="S180" s="242"/>
      <c r="T180" s="243"/>
      <c r="AT180" s="244" t="s">
        <v>155</v>
      </c>
      <c r="AU180" s="244" t="s">
        <v>82</v>
      </c>
      <c r="AV180" s="11" t="s">
        <v>80</v>
      </c>
      <c r="AW180" s="11" t="s">
        <v>35</v>
      </c>
      <c r="AX180" s="11" t="s">
        <v>72</v>
      </c>
      <c r="AY180" s="244" t="s">
        <v>143</v>
      </c>
    </row>
    <row r="181" s="12" customFormat="1">
      <c r="B181" s="245"/>
      <c r="C181" s="246"/>
      <c r="D181" s="232" t="s">
        <v>155</v>
      </c>
      <c r="E181" s="247" t="s">
        <v>21</v>
      </c>
      <c r="F181" s="248" t="s">
        <v>1232</v>
      </c>
      <c r="G181" s="246"/>
      <c r="H181" s="249">
        <v>14.779999999999999</v>
      </c>
      <c r="I181" s="250"/>
      <c r="J181" s="246"/>
      <c r="K181" s="246"/>
      <c r="L181" s="251"/>
      <c r="M181" s="252"/>
      <c r="N181" s="253"/>
      <c r="O181" s="253"/>
      <c r="P181" s="253"/>
      <c r="Q181" s="253"/>
      <c r="R181" s="253"/>
      <c r="S181" s="253"/>
      <c r="T181" s="254"/>
      <c r="AT181" s="255" t="s">
        <v>155</v>
      </c>
      <c r="AU181" s="255" t="s">
        <v>82</v>
      </c>
      <c r="AV181" s="12" t="s">
        <v>82</v>
      </c>
      <c r="AW181" s="12" t="s">
        <v>35</v>
      </c>
      <c r="AX181" s="12" t="s">
        <v>80</v>
      </c>
      <c r="AY181" s="255" t="s">
        <v>143</v>
      </c>
    </row>
    <row r="182" s="1" customFormat="1" ht="25.5" customHeight="1">
      <c r="B182" s="45"/>
      <c r="C182" s="220" t="s">
        <v>218</v>
      </c>
      <c r="D182" s="220" t="s">
        <v>146</v>
      </c>
      <c r="E182" s="221" t="s">
        <v>230</v>
      </c>
      <c r="F182" s="222" t="s">
        <v>231</v>
      </c>
      <c r="G182" s="223" t="s">
        <v>149</v>
      </c>
      <c r="H182" s="224">
        <v>6</v>
      </c>
      <c r="I182" s="225"/>
      <c r="J182" s="226">
        <f>ROUND(I182*H182,2)</f>
        <v>0</v>
      </c>
      <c r="K182" s="222" t="s">
        <v>150</v>
      </c>
      <c r="L182" s="71"/>
      <c r="M182" s="227" t="s">
        <v>21</v>
      </c>
      <c r="N182" s="228" t="s">
        <v>43</v>
      </c>
      <c r="O182" s="46"/>
      <c r="P182" s="229">
        <f>O182*H182</f>
        <v>0</v>
      </c>
      <c r="Q182" s="229">
        <v>0.016979999999999999</v>
      </c>
      <c r="R182" s="229">
        <f>Q182*H182</f>
        <v>0.10188</v>
      </c>
      <c r="S182" s="229">
        <v>0</v>
      </c>
      <c r="T182" s="230">
        <f>S182*H182</f>
        <v>0</v>
      </c>
      <c r="AR182" s="23" t="s">
        <v>151</v>
      </c>
      <c r="AT182" s="23" t="s">
        <v>146</v>
      </c>
      <c r="AU182" s="23" t="s">
        <v>82</v>
      </c>
      <c r="AY182" s="23" t="s">
        <v>143</v>
      </c>
      <c r="BE182" s="231">
        <f>IF(N182="základní",J182,0)</f>
        <v>0</v>
      </c>
      <c r="BF182" s="231">
        <f>IF(N182="snížená",J182,0)</f>
        <v>0</v>
      </c>
      <c r="BG182" s="231">
        <f>IF(N182="zákl. přenesená",J182,0)</f>
        <v>0</v>
      </c>
      <c r="BH182" s="231">
        <f>IF(N182="sníž. přenesená",J182,0)</f>
        <v>0</v>
      </c>
      <c r="BI182" s="231">
        <f>IF(N182="nulová",J182,0)</f>
        <v>0</v>
      </c>
      <c r="BJ182" s="23" t="s">
        <v>80</v>
      </c>
      <c r="BK182" s="231">
        <f>ROUND(I182*H182,2)</f>
        <v>0</v>
      </c>
      <c r="BL182" s="23" t="s">
        <v>151</v>
      </c>
      <c r="BM182" s="23" t="s">
        <v>232</v>
      </c>
    </row>
    <row r="183" s="1" customFormat="1">
      <c r="B183" s="45"/>
      <c r="C183" s="73"/>
      <c r="D183" s="232" t="s">
        <v>153</v>
      </c>
      <c r="E183" s="73"/>
      <c r="F183" s="233" t="s">
        <v>233</v>
      </c>
      <c r="G183" s="73"/>
      <c r="H183" s="73"/>
      <c r="I183" s="190"/>
      <c r="J183" s="73"/>
      <c r="K183" s="73"/>
      <c r="L183" s="71"/>
      <c r="M183" s="234"/>
      <c r="N183" s="46"/>
      <c r="O183" s="46"/>
      <c r="P183" s="46"/>
      <c r="Q183" s="46"/>
      <c r="R183" s="46"/>
      <c r="S183" s="46"/>
      <c r="T183" s="94"/>
      <c r="AT183" s="23" t="s">
        <v>153</v>
      </c>
      <c r="AU183" s="23" t="s">
        <v>82</v>
      </c>
    </row>
    <row r="184" s="11" customFormat="1">
      <c r="B184" s="235"/>
      <c r="C184" s="236"/>
      <c r="D184" s="232" t="s">
        <v>155</v>
      </c>
      <c r="E184" s="237" t="s">
        <v>21</v>
      </c>
      <c r="F184" s="238" t="s">
        <v>234</v>
      </c>
      <c r="G184" s="236"/>
      <c r="H184" s="237" t="s">
        <v>21</v>
      </c>
      <c r="I184" s="239"/>
      <c r="J184" s="236"/>
      <c r="K184" s="236"/>
      <c r="L184" s="240"/>
      <c r="M184" s="241"/>
      <c r="N184" s="242"/>
      <c r="O184" s="242"/>
      <c r="P184" s="242"/>
      <c r="Q184" s="242"/>
      <c r="R184" s="242"/>
      <c r="S184" s="242"/>
      <c r="T184" s="243"/>
      <c r="AT184" s="244" t="s">
        <v>155</v>
      </c>
      <c r="AU184" s="244" t="s">
        <v>82</v>
      </c>
      <c r="AV184" s="11" t="s">
        <v>80</v>
      </c>
      <c r="AW184" s="11" t="s">
        <v>35</v>
      </c>
      <c r="AX184" s="11" t="s">
        <v>72</v>
      </c>
      <c r="AY184" s="244" t="s">
        <v>143</v>
      </c>
    </row>
    <row r="185" s="12" customFormat="1">
      <c r="B185" s="245"/>
      <c r="C185" s="246"/>
      <c r="D185" s="232" t="s">
        <v>155</v>
      </c>
      <c r="E185" s="247" t="s">
        <v>21</v>
      </c>
      <c r="F185" s="248" t="s">
        <v>178</v>
      </c>
      <c r="G185" s="246"/>
      <c r="H185" s="249">
        <v>6</v>
      </c>
      <c r="I185" s="250"/>
      <c r="J185" s="246"/>
      <c r="K185" s="246"/>
      <c r="L185" s="251"/>
      <c r="M185" s="252"/>
      <c r="N185" s="253"/>
      <c r="O185" s="253"/>
      <c r="P185" s="253"/>
      <c r="Q185" s="253"/>
      <c r="R185" s="253"/>
      <c r="S185" s="253"/>
      <c r="T185" s="254"/>
      <c r="AT185" s="255" t="s">
        <v>155</v>
      </c>
      <c r="AU185" s="255" t="s">
        <v>82</v>
      </c>
      <c r="AV185" s="12" t="s">
        <v>82</v>
      </c>
      <c r="AW185" s="12" t="s">
        <v>35</v>
      </c>
      <c r="AX185" s="12" t="s">
        <v>80</v>
      </c>
      <c r="AY185" s="255" t="s">
        <v>143</v>
      </c>
    </row>
    <row r="186" s="1" customFormat="1" ht="16.5" customHeight="1">
      <c r="B186" s="45"/>
      <c r="C186" s="267" t="s">
        <v>222</v>
      </c>
      <c r="D186" s="267" t="s">
        <v>235</v>
      </c>
      <c r="E186" s="268" t="s">
        <v>236</v>
      </c>
      <c r="F186" s="269" t="s">
        <v>237</v>
      </c>
      <c r="G186" s="270" t="s">
        <v>149</v>
      </c>
      <c r="H186" s="271">
        <v>3</v>
      </c>
      <c r="I186" s="272"/>
      <c r="J186" s="273">
        <f>ROUND(I186*H186,2)</f>
        <v>0</v>
      </c>
      <c r="K186" s="269" t="s">
        <v>150</v>
      </c>
      <c r="L186" s="274"/>
      <c r="M186" s="275" t="s">
        <v>21</v>
      </c>
      <c r="N186" s="276" t="s">
        <v>43</v>
      </c>
      <c r="O186" s="46"/>
      <c r="P186" s="229">
        <f>O186*H186</f>
        <v>0</v>
      </c>
      <c r="Q186" s="229">
        <v>0.013310000000000001</v>
      </c>
      <c r="R186" s="229">
        <f>Q186*H186</f>
        <v>0.03993</v>
      </c>
      <c r="S186" s="229">
        <v>0</v>
      </c>
      <c r="T186" s="230">
        <f>S186*H186</f>
        <v>0</v>
      </c>
      <c r="AR186" s="23" t="s">
        <v>196</v>
      </c>
      <c r="AT186" s="23" t="s">
        <v>235</v>
      </c>
      <c r="AU186" s="23" t="s">
        <v>82</v>
      </c>
      <c r="AY186" s="23" t="s">
        <v>143</v>
      </c>
      <c r="BE186" s="231">
        <f>IF(N186="základní",J186,0)</f>
        <v>0</v>
      </c>
      <c r="BF186" s="231">
        <f>IF(N186="snížená",J186,0)</f>
        <v>0</v>
      </c>
      <c r="BG186" s="231">
        <f>IF(N186="zákl. přenesená",J186,0)</f>
        <v>0</v>
      </c>
      <c r="BH186" s="231">
        <f>IF(N186="sníž. přenesená",J186,0)</f>
        <v>0</v>
      </c>
      <c r="BI186" s="231">
        <f>IF(N186="nulová",J186,0)</f>
        <v>0</v>
      </c>
      <c r="BJ186" s="23" t="s">
        <v>80</v>
      </c>
      <c r="BK186" s="231">
        <f>ROUND(I186*H186,2)</f>
        <v>0</v>
      </c>
      <c r="BL186" s="23" t="s">
        <v>151</v>
      </c>
      <c r="BM186" s="23" t="s">
        <v>238</v>
      </c>
    </row>
    <row r="187" s="11" customFormat="1">
      <c r="B187" s="235"/>
      <c r="C187" s="236"/>
      <c r="D187" s="232" t="s">
        <v>155</v>
      </c>
      <c r="E187" s="237" t="s">
        <v>21</v>
      </c>
      <c r="F187" s="238" t="s">
        <v>234</v>
      </c>
      <c r="G187" s="236"/>
      <c r="H187" s="237" t="s">
        <v>21</v>
      </c>
      <c r="I187" s="239"/>
      <c r="J187" s="236"/>
      <c r="K187" s="236"/>
      <c r="L187" s="240"/>
      <c r="M187" s="241"/>
      <c r="N187" s="242"/>
      <c r="O187" s="242"/>
      <c r="P187" s="242"/>
      <c r="Q187" s="242"/>
      <c r="R187" s="242"/>
      <c r="S187" s="242"/>
      <c r="T187" s="243"/>
      <c r="AT187" s="244" t="s">
        <v>155</v>
      </c>
      <c r="AU187" s="244" t="s">
        <v>82</v>
      </c>
      <c r="AV187" s="11" t="s">
        <v>80</v>
      </c>
      <c r="AW187" s="11" t="s">
        <v>35</v>
      </c>
      <c r="AX187" s="11" t="s">
        <v>72</v>
      </c>
      <c r="AY187" s="244" t="s">
        <v>143</v>
      </c>
    </row>
    <row r="188" s="12" customFormat="1">
      <c r="B188" s="245"/>
      <c r="C188" s="246"/>
      <c r="D188" s="232" t="s">
        <v>155</v>
      </c>
      <c r="E188" s="247" t="s">
        <v>21</v>
      </c>
      <c r="F188" s="248" t="s">
        <v>144</v>
      </c>
      <c r="G188" s="246"/>
      <c r="H188" s="249">
        <v>3</v>
      </c>
      <c r="I188" s="250"/>
      <c r="J188" s="246"/>
      <c r="K188" s="246"/>
      <c r="L188" s="251"/>
      <c r="M188" s="252"/>
      <c r="N188" s="253"/>
      <c r="O188" s="253"/>
      <c r="P188" s="253"/>
      <c r="Q188" s="253"/>
      <c r="R188" s="253"/>
      <c r="S188" s="253"/>
      <c r="T188" s="254"/>
      <c r="AT188" s="255" t="s">
        <v>155</v>
      </c>
      <c r="AU188" s="255" t="s">
        <v>82</v>
      </c>
      <c r="AV188" s="12" t="s">
        <v>82</v>
      </c>
      <c r="AW188" s="12" t="s">
        <v>35</v>
      </c>
      <c r="AX188" s="12" t="s">
        <v>80</v>
      </c>
      <c r="AY188" s="255" t="s">
        <v>143</v>
      </c>
    </row>
    <row r="189" s="1" customFormat="1" ht="16.5" customHeight="1">
      <c r="B189" s="45"/>
      <c r="C189" s="267" t="s">
        <v>229</v>
      </c>
      <c r="D189" s="267" t="s">
        <v>235</v>
      </c>
      <c r="E189" s="268" t="s">
        <v>240</v>
      </c>
      <c r="F189" s="269" t="s">
        <v>241</v>
      </c>
      <c r="G189" s="270" t="s">
        <v>149</v>
      </c>
      <c r="H189" s="271">
        <v>3</v>
      </c>
      <c r="I189" s="272"/>
      <c r="J189" s="273">
        <f>ROUND(I189*H189,2)</f>
        <v>0</v>
      </c>
      <c r="K189" s="269" t="s">
        <v>150</v>
      </c>
      <c r="L189" s="274"/>
      <c r="M189" s="275" t="s">
        <v>21</v>
      </c>
      <c r="N189" s="276" t="s">
        <v>43</v>
      </c>
      <c r="O189" s="46"/>
      <c r="P189" s="229">
        <f>O189*H189</f>
        <v>0</v>
      </c>
      <c r="Q189" s="229">
        <v>0.013599999999999999</v>
      </c>
      <c r="R189" s="229">
        <f>Q189*H189</f>
        <v>0.040799999999999996</v>
      </c>
      <c r="S189" s="229">
        <v>0</v>
      </c>
      <c r="T189" s="230">
        <f>S189*H189</f>
        <v>0</v>
      </c>
      <c r="AR189" s="23" t="s">
        <v>196</v>
      </c>
      <c r="AT189" s="23" t="s">
        <v>235</v>
      </c>
      <c r="AU189" s="23" t="s">
        <v>82</v>
      </c>
      <c r="AY189" s="23" t="s">
        <v>143</v>
      </c>
      <c r="BE189" s="231">
        <f>IF(N189="základní",J189,0)</f>
        <v>0</v>
      </c>
      <c r="BF189" s="231">
        <f>IF(N189="snížená",J189,0)</f>
        <v>0</v>
      </c>
      <c r="BG189" s="231">
        <f>IF(N189="zákl. přenesená",J189,0)</f>
        <v>0</v>
      </c>
      <c r="BH189" s="231">
        <f>IF(N189="sníž. přenesená",J189,0)</f>
        <v>0</v>
      </c>
      <c r="BI189" s="231">
        <f>IF(N189="nulová",J189,0)</f>
        <v>0</v>
      </c>
      <c r="BJ189" s="23" t="s">
        <v>80</v>
      </c>
      <c r="BK189" s="231">
        <f>ROUND(I189*H189,2)</f>
        <v>0</v>
      </c>
      <c r="BL189" s="23" t="s">
        <v>151</v>
      </c>
      <c r="BM189" s="23" t="s">
        <v>242</v>
      </c>
    </row>
    <row r="190" s="11" customFormat="1">
      <c r="B190" s="235"/>
      <c r="C190" s="236"/>
      <c r="D190" s="232" t="s">
        <v>155</v>
      </c>
      <c r="E190" s="237" t="s">
        <v>21</v>
      </c>
      <c r="F190" s="238" t="s">
        <v>234</v>
      </c>
      <c r="G190" s="236"/>
      <c r="H190" s="237" t="s">
        <v>21</v>
      </c>
      <c r="I190" s="239"/>
      <c r="J190" s="236"/>
      <c r="K190" s="236"/>
      <c r="L190" s="240"/>
      <c r="M190" s="241"/>
      <c r="N190" s="242"/>
      <c r="O190" s="242"/>
      <c r="P190" s="242"/>
      <c r="Q190" s="242"/>
      <c r="R190" s="242"/>
      <c r="S190" s="242"/>
      <c r="T190" s="243"/>
      <c r="AT190" s="244" t="s">
        <v>155</v>
      </c>
      <c r="AU190" s="244" t="s">
        <v>82</v>
      </c>
      <c r="AV190" s="11" t="s">
        <v>80</v>
      </c>
      <c r="AW190" s="11" t="s">
        <v>35</v>
      </c>
      <c r="AX190" s="11" t="s">
        <v>72</v>
      </c>
      <c r="AY190" s="244" t="s">
        <v>143</v>
      </c>
    </row>
    <row r="191" s="12" customFormat="1">
      <c r="B191" s="245"/>
      <c r="C191" s="246"/>
      <c r="D191" s="232" t="s">
        <v>155</v>
      </c>
      <c r="E191" s="247" t="s">
        <v>21</v>
      </c>
      <c r="F191" s="248" t="s">
        <v>144</v>
      </c>
      <c r="G191" s="246"/>
      <c r="H191" s="249">
        <v>3</v>
      </c>
      <c r="I191" s="250"/>
      <c r="J191" s="246"/>
      <c r="K191" s="246"/>
      <c r="L191" s="251"/>
      <c r="M191" s="252"/>
      <c r="N191" s="253"/>
      <c r="O191" s="253"/>
      <c r="P191" s="253"/>
      <c r="Q191" s="253"/>
      <c r="R191" s="253"/>
      <c r="S191" s="253"/>
      <c r="T191" s="254"/>
      <c r="AT191" s="255" t="s">
        <v>155</v>
      </c>
      <c r="AU191" s="255" t="s">
        <v>82</v>
      </c>
      <c r="AV191" s="12" t="s">
        <v>82</v>
      </c>
      <c r="AW191" s="12" t="s">
        <v>35</v>
      </c>
      <c r="AX191" s="12" t="s">
        <v>80</v>
      </c>
      <c r="AY191" s="255" t="s">
        <v>143</v>
      </c>
    </row>
    <row r="192" s="1" customFormat="1" ht="16.5" customHeight="1">
      <c r="B192" s="45"/>
      <c r="C192" s="220" t="s">
        <v>10</v>
      </c>
      <c r="D192" s="220" t="s">
        <v>146</v>
      </c>
      <c r="E192" s="221" t="s">
        <v>257</v>
      </c>
      <c r="F192" s="222" t="s">
        <v>258</v>
      </c>
      <c r="G192" s="223" t="s">
        <v>162</v>
      </c>
      <c r="H192" s="224">
        <v>148.72</v>
      </c>
      <c r="I192" s="225"/>
      <c r="J192" s="226">
        <f>ROUND(I192*H192,2)</f>
        <v>0</v>
      </c>
      <c r="K192" s="222" t="s">
        <v>150</v>
      </c>
      <c r="L192" s="71"/>
      <c r="M192" s="227" t="s">
        <v>21</v>
      </c>
      <c r="N192" s="228" t="s">
        <v>43</v>
      </c>
      <c r="O192" s="46"/>
      <c r="P192" s="229">
        <f>O192*H192</f>
        <v>0</v>
      </c>
      <c r="Q192" s="229">
        <v>0.00029999999999999997</v>
      </c>
      <c r="R192" s="229">
        <f>Q192*H192</f>
        <v>0.044615999999999996</v>
      </c>
      <c r="S192" s="229">
        <v>0</v>
      </c>
      <c r="T192" s="230">
        <f>S192*H192</f>
        <v>0</v>
      </c>
      <c r="AR192" s="23" t="s">
        <v>239</v>
      </c>
      <c r="AT192" s="23" t="s">
        <v>146</v>
      </c>
      <c r="AU192" s="23" t="s">
        <v>82</v>
      </c>
      <c r="AY192" s="23" t="s">
        <v>143</v>
      </c>
      <c r="BE192" s="231">
        <f>IF(N192="základní",J192,0)</f>
        <v>0</v>
      </c>
      <c r="BF192" s="231">
        <f>IF(N192="snížená",J192,0)</f>
        <v>0</v>
      </c>
      <c r="BG192" s="231">
        <f>IF(N192="zákl. přenesená",J192,0)</f>
        <v>0</v>
      </c>
      <c r="BH192" s="231">
        <f>IF(N192="sníž. přenesená",J192,0)</f>
        <v>0</v>
      </c>
      <c r="BI192" s="231">
        <f>IF(N192="nulová",J192,0)</f>
        <v>0</v>
      </c>
      <c r="BJ192" s="23" t="s">
        <v>80</v>
      </c>
      <c r="BK192" s="231">
        <f>ROUND(I192*H192,2)</f>
        <v>0</v>
      </c>
      <c r="BL192" s="23" t="s">
        <v>239</v>
      </c>
      <c r="BM192" s="23" t="s">
        <v>259</v>
      </c>
    </row>
    <row r="193" s="1" customFormat="1">
      <c r="B193" s="45"/>
      <c r="C193" s="73"/>
      <c r="D193" s="232" t="s">
        <v>153</v>
      </c>
      <c r="E193" s="73"/>
      <c r="F193" s="233" t="s">
        <v>260</v>
      </c>
      <c r="G193" s="73"/>
      <c r="H193" s="73"/>
      <c r="I193" s="190"/>
      <c r="J193" s="73"/>
      <c r="K193" s="73"/>
      <c r="L193" s="71"/>
      <c r="M193" s="234"/>
      <c r="N193" s="46"/>
      <c r="O193" s="46"/>
      <c r="P193" s="46"/>
      <c r="Q193" s="46"/>
      <c r="R193" s="46"/>
      <c r="S193" s="46"/>
      <c r="T193" s="94"/>
      <c r="AT193" s="23" t="s">
        <v>153</v>
      </c>
      <c r="AU193" s="23" t="s">
        <v>82</v>
      </c>
    </row>
    <row r="194" s="11" customFormat="1">
      <c r="B194" s="235"/>
      <c r="C194" s="236"/>
      <c r="D194" s="232" t="s">
        <v>155</v>
      </c>
      <c r="E194" s="237" t="s">
        <v>21</v>
      </c>
      <c r="F194" s="238" t="s">
        <v>261</v>
      </c>
      <c r="G194" s="236"/>
      <c r="H194" s="237" t="s">
        <v>21</v>
      </c>
      <c r="I194" s="239"/>
      <c r="J194" s="236"/>
      <c r="K194" s="236"/>
      <c r="L194" s="240"/>
      <c r="M194" s="241"/>
      <c r="N194" s="242"/>
      <c r="O194" s="242"/>
      <c r="P194" s="242"/>
      <c r="Q194" s="242"/>
      <c r="R194" s="242"/>
      <c r="S194" s="242"/>
      <c r="T194" s="243"/>
      <c r="AT194" s="244" t="s">
        <v>155</v>
      </c>
      <c r="AU194" s="244" t="s">
        <v>82</v>
      </c>
      <c r="AV194" s="11" t="s">
        <v>80</v>
      </c>
      <c r="AW194" s="11" t="s">
        <v>35</v>
      </c>
      <c r="AX194" s="11" t="s">
        <v>72</v>
      </c>
      <c r="AY194" s="244" t="s">
        <v>143</v>
      </c>
    </row>
    <row r="195" s="12" customFormat="1">
      <c r="B195" s="245"/>
      <c r="C195" s="246"/>
      <c r="D195" s="232" t="s">
        <v>155</v>
      </c>
      <c r="E195" s="247" t="s">
        <v>21</v>
      </c>
      <c r="F195" s="248" t="s">
        <v>1233</v>
      </c>
      <c r="G195" s="246"/>
      <c r="H195" s="249">
        <v>148.72</v>
      </c>
      <c r="I195" s="250"/>
      <c r="J195" s="246"/>
      <c r="K195" s="246"/>
      <c r="L195" s="251"/>
      <c r="M195" s="252"/>
      <c r="N195" s="253"/>
      <c r="O195" s="253"/>
      <c r="P195" s="253"/>
      <c r="Q195" s="253"/>
      <c r="R195" s="253"/>
      <c r="S195" s="253"/>
      <c r="T195" s="254"/>
      <c r="AT195" s="255" t="s">
        <v>155</v>
      </c>
      <c r="AU195" s="255" t="s">
        <v>82</v>
      </c>
      <c r="AV195" s="12" t="s">
        <v>82</v>
      </c>
      <c r="AW195" s="12" t="s">
        <v>35</v>
      </c>
      <c r="AX195" s="12" t="s">
        <v>80</v>
      </c>
      <c r="AY195" s="255" t="s">
        <v>143</v>
      </c>
    </row>
    <row r="196" s="1" customFormat="1" ht="25.5" customHeight="1">
      <c r="B196" s="45"/>
      <c r="C196" s="220" t="s">
        <v>239</v>
      </c>
      <c r="D196" s="220" t="s">
        <v>146</v>
      </c>
      <c r="E196" s="221" t="s">
        <v>263</v>
      </c>
      <c r="F196" s="222" t="s">
        <v>264</v>
      </c>
      <c r="G196" s="223" t="s">
        <v>162</v>
      </c>
      <c r="H196" s="224">
        <v>148.72</v>
      </c>
      <c r="I196" s="225"/>
      <c r="J196" s="226">
        <f>ROUND(I196*H196,2)</f>
        <v>0</v>
      </c>
      <c r="K196" s="222" t="s">
        <v>150</v>
      </c>
      <c r="L196" s="71"/>
      <c r="M196" s="227" t="s">
        <v>21</v>
      </c>
      <c r="N196" s="228" t="s">
        <v>43</v>
      </c>
      <c r="O196" s="46"/>
      <c r="P196" s="229">
        <f>O196*H196</f>
        <v>0</v>
      </c>
      <c r="Q196" s="229">
        <v>0.040800000000000003</v>
      </c>
      <c r="R196" s="229">
        <f>Q196*H196</f>
        <v>6.0677760000000003</v>
      </c>
      <c r="S196" s="229">
        <v>0</v>
      </c>
      <c r="T196" s="230">
        <f>S196*H196</f>
        <v>0</v>
      </c>
      <c r="AR196" s="23" t="s">
        <v>151</v>
      </c>
      <c r="AT196" s="23" t="s">
        <v>146</v>
      </c>
      <c r="AU196" s="23" t="s">
        <v>82</v>
      </c>
      <c r="AY196" s="23" t="s">
        <v>143</v>
      </c>
      <c r="BE196" s="231">
        <f>IF(N196="základní",J196,0)</f>
        <v>0</v>
      </c>
      <c r="BF196" s="231">
        <f>IF(N196="snížená",J196,0)</f>
        <v>0</v>
      </c>
      <c r="BG196" s="231">
        <f>IF(N196="zákl. přenesená",J196,0)</f>
        <v>0</v>
      </c>
      <c r="BH196" s="231">
        <f>IF(N196="sníž. přenesená",J196,0)</f>
        <v>0</v>
      </c>
      <c r="BI196" s="231">
        <f>IF(N196="nulová",J196,0)</f>
        <v>0</v>
      </c>
      <c r="BJ196" s="23" t="s">
        <v>80</v>
      </c>
      <c r="BK196" s="231">
        <f>ROUND(I196*H196,2)</f>
        <v>0</v>
      </c>
      <c r="BL196" s="23" t="s">
        <v>151</v>
      </c>
      <c r="BM196" s="23" t="s">
        <v>265</v>
      </c>
    </row>
    <row r="197" s="11" customFormat="1">
      <c r="B197" s="235"/>
      <c r="C197" s="236"/>
      <c r="D197" s="232" t="s">
        <v>155</v>
      </c>
      <c r="E197" s="237" t="s">
        <v>21</v>
      </c>
      <c r="F197" s="238" t="s">
        <v>261</v>
      </c>
      <c r="G197" s="236"/>
      <c r="H197" s="237" t="s">
        <v>21</v>
      </c>
      <c r="I197" s="239"/>
      <c r="J197" s="236"/>
      <c r="K197" s="236"/>
      <c r="L197" s="240"/>
      <c r="M197" s="241"/>
      <c r="N197" s="242"/>
      <c r="O197" s="242"/>
      <c r="P197" s="242"/>
      <c r="Q197" s="242"/>
      <c r="R197" s="242"/>
      <c r="S197" s="242"/>
      <c r="T197" s="243"/>
      <c r="AT197" s="244" t="s">
        <v>155</v>
      </c>
      <c r="AU197" s="244" t="s">
        <v>82</v>
      </c>
      <c r="AV197" s="11" t="s">
        <v>80</v>
      </c>
      <c r="AW197" s="11" t="s">
        <v>35</v>
      </c>
      <c r="AX197" s="11" t="s">
        <v>72</v>
      </c>
      <c r="AY197" s="244" t="s">
        <v>143</v>
      </c>
    </row>
    <row r="198" s="12" customFormat="1">
      <c r="B198" s="245"/>
      <c r="C198" s="246"/>
      <c r="D198" s="232" t="s">
        <v>155</v>
      </c>
      <c r="E198" s="247" t="s">
        <v>21</v>
      </c>
      <c r="F198" s="248" t="s">
        <v>1233</v>
      </c>
      <c r="G198" s="246"/>
      <c r="H198" s="249">
        <v>148.72</v>
      </c>
      <c r="I198" s="250"/>
      <c r="J198" s="246"/>
      <c r="K198" s="246"/>
      <c r="L198" s="251"/>
      <c r="M198" s="252"/>
      <c r="N198" s="253"/>
      <c r="O198" s="253"/>
      <c r="P198" s="253"/>
      <c r="Q198" s="253"/>
      <c r="R198" s="253"/>
      <c r="S198" s="253"/>
      <c r="T198" s="254"/>
      <c r="AT198" s="255" t="s">
        <v>155</v>
      </c>
      <c r="AU198" s="255" t="s">
        <v>82</v>
      </c>
      <c r="AV198" s="12" t="s">
        <v>82</v>
      </c>
      <c r="AW198" s="12" t="s">
        <v>35</v>
      </c>
      <c r="AX198" s="12" t="s">
        <v>80</v>
      </c>
      <c r="AY198" s="255" t="s">
        <v>143</v>
      </c>
    </row>
    <row r="199" s="10" customFormat="1" ht="29.88" customHeight="1">
      <c r="B199" s="204"/>
      <c r="C199" s="205"/>
      <c r="D199" s="206" t="s">
        <v>71</v>
      </c>
      <c r="E199" s="218" t="s">
        <v>201</v>
      </c>
      <c r="F199" s="218" t="s">
        <v>266</v>
      </c>
      <c r="G199" s="205"/>
      <c r="H199" s="205"/>
      <c r="I199" s="208"/>
      <c r="J199" s="219">
        <f>BK199</f>
        <v>0</v>
      </c>
      <c r="K199" s="205"/>
      <c r="L199" s="210"/>
      <c r="M199" s="211"/>
      <c r="N199" s="212"/>
      <c r="O199" s="212"/>
      <c r="P199" s="213">
        <f>SUM(P200:P263)</f>
        <v>0</v>
      </c>
      <c r="Q199" s="212"/>
      <c r="R199" s="213">
        <f>SUM(R200:R263)</f>
        <v>0.038149999999999996</v>
      </c>
      <c r="S199" s="212"/>
      <c r="T199" s="214">
        <f>SUM(T200:T263)</f>
        <v>13.276748</v>
      </c>
      <c r="AR199" s="215" t="s">
        <v>80</v>
      </c>
      <c r="AT199" s="216" t="s">
        <v>71</v>
      </c>
      <c r="AU199" s="216" t="s">
        <v>80</v>
      </c>
      <c r="AY199" s="215" t="s">
        <v>143</v>
      </c>
      <c r="BK199" s="217">
        <f>SUM(BK200:BK263)</f>
        <v>0</v>
      </c>
    </row>
    <row r="200" s="1" customFormat="1" ht="25.5" customHeight="1">
      <c r="B200" s="45"/>
      <c r="C200" s="220" t="s">
        <v>243</v>
      </c>
      <c r="D200" s="220" t="s">
        <v>146</v>
      </c>
      <c r="E200" s="221" t="s">
        <v>268</v>
      </c>
      <c r="F200" s="222" t="s">
        <v>269</v>
      </c>
      <c r="G200" s="223" t="s">
        <v>162</v>
      </c>
      <c r="H200" s="224">
        <v>152.59999999999999</v>
      </c>
      <c r="I200" s="225"/>
      <c r="J200" s="226">
        <f>ROUND(I200*H200,2)</f>
        <v>0</v>
      </c>
      <c r="K200" s="222" t="s">
        <v>150</v>
      </c>
      <c r="L200" s="71"/>
      <c r="M200" s="227" t="s">
        <v>21</v>
      </c>
      <c r="N200" s="228" t="s">
        <v>43</v>
      </c>
      <c r="O200" s="46"/>
      <c r="P200" s="229">
        <f>O200*H200</f>
        <v>0</v>
      </c>
      <c r="Q200" s="229">
        <v>0.00021000000000000001</v>
      </c>
      <c r="R200" s="229">
        <f>Q200*H200</f>
        <v>0.032045999999999998</v>
      </c>
      <c r="S200" s="229">
        <v>0</v>
      </c>
      <c r="T200" s="230">
        <f>S200*H200</f>
        <v>0</v>
      </c>
      <c r="AR200" s="23" t="s">
        <v>151</v>
      </c>
      <c r="AT200" s="23" t="s">
        <v>146</v>
      </c>
      <c r="AU200" s="23" t="s">
        <v>82</v>
      </c>
      <c r="AY200" s="23" t="s">
        <v>143</v>
      </c>
      <c r="BE200" s="231">
        <f>IF(N200="základní",J200,0)</f>
        <v>0</v>
      </c>
      <c r="BF200" s="231">
        <f>IF(N200="snížená",J200,0)</f>
        <v>0</v>
      </c>
      <c r="BG200" s="231">
        <f>IF(N200="zákl. přenesená",J200,0)</f>
        <v>0</v>
      </c>
      <c r="BH200" s="231">
        <f>IF(N200="sníž. přenesená",J200,0)</f>
        <v>0</v>
      </c>
      <c r="BI200" s="231">
        <f>IF(N200="nulová",J200,0)</f>
        <v>0</v>
      </c>
      <c r="BJ200" s="23" t="s">
        <v>80</v>
      </c>
      <c r="BK200" s="231">
        <f>ROUND(I200*H200,2)</f>
        <v>0</v>
      </c>
      <c r="BL200" s="23" t="s">
        <v>151</v>
      </c>
      <c r="BM200" s="23" t="s">
        <v>270</v>
      </c>
    </row>
    <row r="201" s="1" customFormat="1">
      <c r="B201" s="45"/>
      <c r="C201" s="73"/>
      <c r="D201" s="232" t="s">
        <v>153</v>
      </c>
      <c r="E201" s="73"/>
      <c r="F201" s="233" t="s">
        <v>271</v>
      </c>
      <c r="G201" s="73"/>
      <c r="H201" s="73"/>
      <c r="I201" s="190"/>
      <c r="J201" s="73"/>
      <c r="K201" s="73"/>
      <c r="L201" s="71"/>
      <c r="M201" s="234"/>
      <c r="N201" s="46"/>
      <c r="O201" s="46"/>
      <c r="P201" s="46"/>
      <c r="Q201" s="46"/>
      <c r="R201" s="46"/>
      <c r="S201" s="46"/>
      <c r="T201" s="94"/>
      <c r="AT201" s="23" t="s">
        <v>153</v>
      </c>
      <c r="AU201" s="23" t="s">
        <v>82</v>
      </c>
    </row>
    <row r="202" s="12" customFormat="1">
      <c r="B202" s="245"/>
      <c r="C202" s="246"/>
      <c r="D202" s="232" t="s">
        <v>155</v>
      </c>
      <c r="E202" s="247" t="s">
        <v>21</v>
      </c>
      <c r="F202" s="248" t="s">
        <v>1234</v>
      </c>
      <c r="G202" s="246"/>
      <c r="H202" s="249">
        <v>152.59999999999999</v>
      </c>
      <c r="I202" s="250"/>
      <c r="J202" s="246"/>
      <c r="K202" s="246"/>
      <c r="L202" s="251"/>
      <c r="M202" s="252"/>
      <c r="N202" s="253"/>
      <c r="O202" s="253"/>
      <c r="P202" s="253"/>
      <c r="Q202" s="253"/>
      <c r="R202" s="253"/>
      <c r="S202" s="253"/>
      <c r="T202" s="254"/>
      <c r="AT202" s="255" t="s">
        <v>155</v>
      </c>
      <c r="AU202" s="255" t="s">
        <v>82</v>
      </c>
      <c r="AV202" s="12" t="s">
        <v>82</v>
      </c>
      <c r="AW202" s="12" t="s">
        <v>35</v>
      </c>
      <c r="AX202" s="12" t="s">
        <v>80</v>
      </c>
      <c r="AY202" s="255" t="s">
        <v>143</v>
      </c>
    </row>
    <row r="203" s="1" customFormat="1" ht="76.5" customHeight="1">
      <c r="B203" s="45"/>
      <c r="C203" s="220" t="s">
        <v>248</v>
      </c>
      <c r="D203" s="220" t="s">
        <v>146</v>
      </c>
      <c r="E203" s="221" t="s">
        <v>274</v>
      </c>
      <c r="F203" s="222" t="s">
        <v>275</v>
      </c>
      <c r="G203" s="223" t="s">
        <v>162</v>
      </c>
      <c r="H203" s="224">
        <v>152.59999999999999</v>
      </c>
      <c r="I203" s="225"/>
      <c r="J203" s="226">
        <f>ROUND(I203*H203,2)</f>
        <v>0</v>
      </c>
      <c r="K203" s="222" t="s">
        <v>150</v>
      </c>
      <c r="L203" s="71"/>
      <c r="M203" s="227" t="s">
        <v>21</v>
      </c>
      <c r="N203" s="228" t="s">
        <v>43</v>
      </c>
      <c r="O203" s="46"/>
      <c r="P203" s="229">
        <f>O203*H203</f>
        <v>0</v>
      </c>
      <c r="Q203" s="229">
        <v>4.0000000000000003E-05</v>
      </c>
      <c r="R203" s="229">
        <f>Q203*H203</f>
        <v>0.0061040000000000001</v>
      </c>
      <c r="S203" s="229">
        <v>0</v>
      </c>
      <c r="T203" s="230">
        <f>S203*H203</f>
        <v>0</v>
      </c>
      <c r="AR203" s="23" t="s">
        <v>151</v>
      </c>
      <c r="AT203" s="23" t="s">
        <v>146</v>
      </c>
      <c r="AU203" s="23" t="s">
        <v>82</v>
      </c>
      <c r="AY203" s="23" t="s">
        <v>143</v>
      </c>
      <c r="BE203" s="231">
        <f>IF(N203="základní",J203,0)</f>
        <v>0</v>
      </c>
      <c r="BF203" s="231">
        <f>IF(N203="snížená",J203,0)</f>
        <v>0</v>
      </c>
      <c r="BG203" s="231">
        <f>IF(N203="zákl. přenesená",J203,0)</f>
        <v>0</v>
      </c>
      <c r="BH203" s="231">
        <f>IF(N203="sníž. přenesená",J203,0)</f>
        <v>0</v>
      </c>
      <c r="BI203" s="231">
        <f>IF(N203="nulová",J203,0)</f>
        <v>0</v>
      </c>
      <c r="BJ203" s="23" t="s">
        <v>80</v>
      </c>
      <c r="BK203" s="231">
        <f>ROUND(I203*H203,2)</f>
        <v>0</v>
      </c>
      <c r="BL203" s="23" t="s">
        <v>151</v>
      </c>
      <c r="BM203" s="23" t="s">
        <v>276</v>
      </c>
    </row>
    <row r="204" s="1" customFormat="1">
      <c r="B204" s="45"/>
      <c r="C204" s="73"/>
      <c r="D204" s="232" t="s">
        <v>153</v>
      </c>
      <c r="E204" s="73"/>
      <c r="F204" s="233" t="s">
        <v>277</v>
      </c>
      <c r="G204" s="73"/>
      <c r="H204" s="73"/>
      <c r="I204" s="190"/>
      <c r="J204" s="73"/>
      <c r="K204" s="73"/>
      <c r="L204" s="71"/>
      <c r="M204" s="234"/>
      <c r="N204" s="46"/>
      <c r="O204" s="46"/>
      <c r="P204" s="46"/>
      <c r="Q204" s="46"/>
      <c r="R204" s="46"/>
      <c r="S204" s="46"/>
      <c r="T204" s="94"/>
      <c r="AT204" s="23" t="s">
        <v>153</v>
      </c>
      <c r="AU204" s="23" t="s">
        <v>82</v>
      </c>
    </row>
    <row r="205" s="12" customFormat="1">
      <c r="B205" s="245"/>
      <c r="C205" s="246"/>
      <c r="D205" s="232" t="s">
        <v>155</v>
      </c>
      <c r="E205" s="247" t="s">
        <v>21</v>
      </c>
      <c r="F205" s="248" t="s">
        <v>1234</v>
      </c>
      <c r="G205" s="246"/>
      <c r="H205" s="249">
        <v>152.59999999999999</v>
      </c>
      <c r="I205" s="250"/>
      <c r="J205" s="246"/>
      <c r="K205" s="246"/>
      <c r="L205" s="251"/>
      <c r="M205" s="252"/>
      <c r="N205" s="253"/>
      <c r="O205" s="253"/>
      <c r="P205" s="253"/>
      <c r="Q205" s="253"/>
      <c r="R205" s="253"/>
      <c r="S205" s="253"/>
      <c r="T205" s="254"/>
      <c r="AT205" s="255" t="s">
        <v>155</v>
      </c>
      <c r="AU205" s="255" t="s">
        <v>82</v>
      </c>
      <c r="AV205" s="12" t="s">
        <v>82</v>
      </c>
      <c r="AW205" s="12" t="s">
        <v>35</v>
      </c>
      <c r="AX205" s="12" t="s">
        <v>80</v>
      </c>
      <c r="AY205" s="255" t="s">
        <v>143</v>
      </c>
    </row>
    <row r="206" s="1" customFormat="1" ht="25.5" customHeight="1">
      <c r="B206" s="45"/>
      <c r="C206" s="220" t="s">
        <v>252</v>
      </c>
      <c r="D206" s="220" t="s">
        <v>146</v>
      </c>
      <c r="E206" s="221" t="s">
        <v>286</v>
      </c>
      <c r="F206" s="222" t="s">
        <v>287</v>
      </c>
      <c r="G206" s="223" t="s">
        <v>162</v>
      </c>
      <c r="H206" s="224">
        <v>17.786000000000001</v>
      </c>
      <c r="I206" s="225"/>
      <c r="J206" s="226">
        <f>ROUND(I206*H206,2)</f>
        <v>0</v>
      </c>
      <c r="K206" s="222" t="s">
        <v>150</v>
      </c>
      <c r="L206" s="71"/>
      <c r="M206" s="227" t="s">
        <v>21</v>
      </c>
      <c r="N206" s="228" t="s">
        <v>43</v>
      </c>
      <c r="O206" s="46"/>
      <c r="P206" s="229">
        <f>O206*H206</f>
        <v>0</v>
      </c>
      <c r="Q206" s="229">
        <v>0</v>
      </c>
      <c r="R206" s="229">
        <f>Q206*H206</f>
        <v>0</v>
      </c>
      <c r="S206" s="229">
        <v>0.26100000000000001</v>
      </c>
      <c r="T206" s="230">
        <f>S206*H206</f>
        <v>4.6421460000000003</v>
      </c>
      <c r="AR206" s="23" t="s">
        <v>151</v>
      </c>
      <c r="AT206" s="23" t="s">
        <v>146</v>
      </c>
      <c r="AU206" s="23" t="s">
        <v>82</v>
      </c>
      <c r="AY206" s="23" t="s">
        <v>143</v>
      </c>
      <c r="BE206" s="231">
        <f>IF(N206="základní",J206,0)</f>
        <v>0</v>
      </c>
      <c r="BF206" s="231">
        <f>IF(N206="snížená",J206,0)</f>
        <v>0</v>
      </c>
      <c r="BG206" s="231">
        <f>IF(N206="zákl. přenesená",J206,0)</f>
        <v>0</v>
      </c>
      <c r="BH206" s="231">
        <f>IF(N206="sníž. přenesená",J206,0)</f>
        <v>0</v>
      </c>
      <c r="BI206" s="231">
        <f>IF(N206="nulová",J206,0)</f>
        <v>0</v>
      </c>
      <c r="BJ206" s="23" t="s">
        <v>80</v>
      </c>
      <c r="BK206" s="231">
        <f>ROUND(I206*H206,2)</f>
        <v>0</v>
      </c>
      <c r="BL206" s="23" t="s">
        <v>151</v>
      </c>
      <c r="BM206" s="23" t="s">
        <v>288</v>
      </c>
    </row>
    <row r="207" s="11" customFormat="1">
      <c r="B207" s="235"/>
      <c r="C207" s="236"/>
      <c r="D207" s="232" t="s">
        <v>155</v>
      </c>
      <c r="E207" s="237" t="s">
        <v>21</v>
      </c>
      <c r="F207" s="238" t="s">
        <v>282</v>
      </c>
      <c r="G207" s="236"/>
      <c r="H207" s="237" t="s">
        <v>21</v>
      </c>
      <c r="I207" s="239"/>
      <c r="J207" s="236"/>
      <c r="K207" s="236"/>
      <c r="L207" s="240"/>
      <c r="M207" s="241"/>
      <c r="N207" s="242"/>
      <c r="O207" s="242"/>
      <c r="P207" s="242"/>
      <c r="Q207" s="242"/>
      <c r="R207" s="242"/>
      <c r="S207" s="242"/>
      <c r="T207" s="243"/>
      <c r="AT207" s="244" t="s">
        <v>155</v>
      </c>
      <c r="AU207" s="244" t="s">
        <v>82</v>
      </c>
      <c r="AV207" s="11" t="s">
        <v>80</v>
      </c>
      <c r="AW207" s="11" t="s">
        <v>35</v>
      </c>
      <c r="AX207" s="11" t="s">
        <v>72</v>
      </c>
      <c r="AY207" s="244" t="s">
        <v>143</v>
      </c>
    </row>
    <row r="208" s="12" customFormat="1">
      <c r="B208" s="245"/>
      <c r="C208" s="246"/>
      <c r="D208" s="232" t="s">
        <v>155</v>
      </c>
      <c r="E208" s="247" t="s">
        <v>21</v>
      </c>
      <c r="F208" s="248" t="s">
        <v>1235</v>
      </c>
      <c r="G208" s="246"/>
      <c r="H208" s="249">
        <v>14.083</v>
      </c>
      <c r="I208" s="250"/>
      <c r="J208" s="246"/>
      <c r="K208" s="246"/>
      <c r="L208" s="251"/>
      <c r="M208" s="252"/>
      <c r="N208" s="253"/>
      <c r="O208" s="253"/>
      <c r="P208" s="253"/>
      <c r="Q208" s="253"/>
      <c r="R208" s="253"/>
      <c r="S208" s="253"/>
      <c r="T208" s="254"/>
      <c r="AT208" s="255" t="s">
        <v>155</v>
      </c>
      <c r="AU208" s="255" t="s">
        <v>82</v>
      </c>
      <c r="AV208" s="12" t="s">
        <v>82</v>
      </c>
      <c r="AW208" s="12" t="s">
        <v>35</v>
      </c>
      <c r="AX208" s="12" t="s">
        <v>72</v>
      </c>
      <c r="AY208" s="255" t="s">
        <v>143</v>
      </c>
    </row>
    <row r="209" s="12" customFormat="1">
      <c r="B209" s="245"/>
      <c r="C209" s="246"/>
      <c r="D209" s="232" t="s">
        <v>155</v>
      </c>
      <c r="E209" s="247" t="s">
        <v>21</v>
      </c>
      <c r="F209" s="248" t="s">
        <v>1236</v>
      </c>
      <c r="G209" s="246"/>
      <c r="H209" s="249">
        <v>0.40000000000000002</v>
      </c>
      <c r="I209" s="250"/>
      <c r="J209" s="246"/>
      <c r="K209" s="246"/>
      <c r="L209" s="251"/>
      <c r="M209" s="252"/>
      <c r="N209" s="253"/>
      <c r="O209" s="253"/>
      <c r="P209" s="253"/>
      <c r="Q209" s="253"/>
      <c r="R209" s="253"/>
      <c r="S209" s="253"/>
      <c r="T209" s="254"/>
      <c r="AT209" s="255" t="s">
        <v>155</v>
      </c>
      <c r="AU209" s="255" t="s">
        <v>82</v>
      </c>
      <c r="AV209" s="12" t="s">
        <v>82</v>
      </c>
      <c r="AW209" s="12" t="s">
        <v>35</v>
      </c>
      <c r="AX209" s="12" t="s">
        <v>72</v>
      </c>
      <c r="AY209" s="255" t="s">
        <v>143</v>
      </c>
    </row>
    <row r="210" s="12" customFormat="1">
      <c r="B210" s="245"/>
      <c r="C210" s="246"/>
      <c r="D210" s="232" t="s">
        <v>155</v>
      </c>
      <c r="E210" s="247" t="s">
        <v>21</v>
      </c>
      <c r="F210" s="248" t="s">
        <v>1237</v>
      </c>
      <c r="G210" s="246"/>
      <c r="H210" s="249">
        <v>0.45000000000000001</v>
      </c>
      <c r="I210" s="250"/>
      <c r="J210" s="246"/>
      <c r="K210" s="246"/>
      <c r="L210" s="251"/>
      <c r="M210" s="252"/>
      <c r="N210" s="253"/>
      <c r="O210" s="253"/>
      <c r="P210" s="253"/>
      <c r="Q210" s="253"/>
      <c r="R210" s="253"/>
      <c r="S210" s="253"/>
      <c r="T210" s="254"/>
      <c r="AT210" s="255" t="s">
        <v>155</v>
      </c>
      <c r="AU210" s="255" t="s">
        <v>82</v>
      </c>
      <c r="AV210" s="12" t="s">
        <v>82</v>
      </c>
      <c r="AW210" s="12" t="s">
        <v>35</v>
      </c>
      <c r="AX210" s="12" t="s">
        <v>72</v>
      </c>
      <c r="AY210" s="255" t="s">
        <v>143</v>
      </c>
    </row>
    <row r="211" s="12" customFormat="1">
      <c r="B211" s="245"/>
      <c r="C211" s="246"/>
      <c r="D211" s="232" t="s">
        <v>155</v>
      </c>
      <c r="E211" s="247" t="s">
        <v>21</v>
      </c>
      <c r="F211" s="248" t="s">
        <v>1238</v>
      </c>
      <c r="G211" s="246"/>
      <c r="H211" s="249">
        <v>2.5600000000000001</v>
      </c>
      <c r="I211" s="250"/>
      <c r="J211" s="246"/>
      <c r="K211" s="246"/>
      <c r="L211" s="251"/>
      <c r="M211" s="252"/>
      <c r="N211" s="253"/>
      <c r="O211" s="253"/>
      <c r="P211" s="253"/>
      <c r="Q211" s="253"/>
      <c r="R211" s="253"/>
      <c r="S211" s="253"/>
      <c r="T211" s="254"/>
      <c r="AT211" s="255" t="s">
        <v>155</v>
      </c>
      <c r="AU211" s="255" t="s">
        <v>82</v>
      </c>
      <c r="AV211" s="12" t="s">
        <v>82</v>
      </c>
      <c r="AW211" s="12" t="s">
        <v>35</v>
      </c>
      <c r="AX211" s="12" t="s">
        <v>72</v>
      </c>
      <c r="AY211" s="255" t="s">
        <v>143</v>
      </c>
    </row>
    <row r="212" s="12" customFormat="1">
      <c r="B212" s="245"/>
      <c r="C212" s="246"/>
      <c r="D212" s="232" t="s">
        <v>155</v>
      </c>
      <c r="E212" s="247" t="s">
        <v>21</v>
      </c>
      <c r="F212" s="248" t="s">
        <v>1239</v>
      </c>
      <c r="G212" s="246"/>
      <c r="H212" s="249">
        <v>0.29299999999999998</v>
      </c>
      <c r="I212" s="250"/>
      <c r="J212" s="246"/>
      <c r="K212" s="246"/>
      <c r="L212" s="251"/>
      <c r="M212" s="252"/>
      <c r="N212" s="253"/>
      <c r="O212" s="253"/>
      <c r="P212" s="253"/>
      <c r="Q212" s="253"/>
      <c r="R212" s="253"/>
      <c r="S212" s="253"/>
      <c r="T212" s="254"/>
      <c r="AT212" s="255" t="s">
        <v>155</v>
      </c>
      <c r="AU212" s="255" t="s">
        <v>82</v>
      </c>
      <c r="AV212" s="12" t="s">
        <v>82</v>
      </c>
      <c r="AW212" s="12" t="s">
        <v>35</v>
      </c>
      <c r="AX212" s="12" t="s">
        <v>72</v>
      </c>
      <c r="AY212" s="255" t="s">
        <v>143</v>
      </c>
    </row>
    <row r="213" s="13" customFormat="1">
      <c r="B213" s="256"/>
      <c r="C213" s="257"/>
      <c r="D213" s="232" t="s">
        <v>155</v>
      </c>
      <c r="E213" s="258" t="s">
        <v>21</v>
      </c>
      <c r="F213" s="259" t="s">
        <v>167</v>
      </c>
      <c r="G213" s="257"/>
      <c r="H213" s="260">
        <v>17.786000000000001</v>
      </c>
      <c r="I213" s="261"/>
      <c r="J213" s="257"/>
      <c r="K213" s="257"/>
      <c r="L213" s="262"/>
      <c r="M213" s="263"/>
      <c r="N213" s="264"/>
      <c r="O213" s="264"/>
      <c r="P213" s="264"/>
      <c r="Q213" s="264"/>
      <c r="R213" s="264"/>
      <c r="S213" s="264"/>
      <c r="T213" s="265"/>
      <c r="AT213" s="266" t="s">
        <v>155</v>
      </c>
      <c r="AU213" s="266" t="s">
        <v>82</v>
      </c>
      <c r="AV213" s="13" t="s">
        <v>151</v>
      </c>
      <c r="AW213" s="13" t="s">
        <v>35</v>
      </c>
      <c r="AX213" s="13" t="s">
        <v>80</v>
      </c>
      <c r="AY213" s="266" t="s">
        <v>143</v>
      </c>
    </row>
    <row r="214" s="1" customFormat="1" ht="25.5" customHeight="1">
      <c r="B214" s="45"/>
      <c r="C214" s="220" t="s">
        <v>256</v>
      </c>
      <c r="D214" s="220" t="s">
        <v>146</v>
      </c>
      <c r="E214" s="221" t="s">
        <v>1095</v>
      </c>
      <c r="F214" s="222" t="s">
        <v>1096</v>
      </c>
      <c r="G214" s="223" t="s">
        <v>296</v>
      </c>
      <c r="H214" s="224">
        <v>0.97399999999999998</v>
      </c>
      <c r="I214" s="225"/>
      <c r="J214" s="226">
        <f>ROUND(I214*H214,2)</f>
        <v>0</v>
      </c>
      <c r="K214" s="222" t="s">
        <v>150</v>
      </c>
      <c r="L214" s="71"/>
      <c r="M214" s="227" t="s">
        <v>21</v>
      </c>
      <c r="N214" s="228" t="s">
        <v>43</v>
      </c>
      <c r="O214" s="46"/>
      <c r="P214" s="229">
        <f>O214*H214</f>
        <v>0</v>
      </c>
      <c r="Q214" s="229">
        <v>0</v>
      </c>
      <c r="R214" s="229">
        <f>Q214*H214</f>
        <v>0</v>
      </c>
      <c r="S214" s="229">
        <v>2.1000000000000001</v>
      </c>
      <c r="T214" s="230">
        <f>S214*H214</f>
        <v>2.0453999999999999</v>
      </c>
      <c r="AR214" s="23" t="s">
        <v>151</v>
      </c>
      <c r="AT214" s="23" t="s">
        <v>146</v>
      </c>
      <c r="AU214" s="23" t="s">
        <v>82</v>
      </c>
      <c r="AY214" s="23" t="s">
        <v>143</v>
      </c>
      <c r="BE214" s="231">
        <f>IF(N214="základní",J214,0)</f>
        <v>0</v>
      </c>
      <c r="BF214" s="231">
        <f>IF(N214="snížená",J214,0)</f>
        <v>0</v>
      </c>
      <c r="BG214" s="231">
        <f>IF(N214="zákl. přenesená",J214,0)</f>
        <v>0</v>
      </c>
      <c r="BH214" s="231">
        <f>IF(N214="sníž. přenesená",J214,0)</f>
        <v>0</v>
      </c>
      <c r="BI214" s="231">
        <f>IF(N214="nulová",J214,0)</f>
        <v>0</v>
      </c>
      <c r="BJ214" s="23" t="s">
        <v>80</v>
      </c>
      <c r="BK214" s="231">
        <f>ROUND(I214*H214,2)</f>
        <v>0</v>
      </c>
      <c r="BL214" s="23" t="s">
        <v>151</v>
      </c>
      <c r="BM214" s="23" t="s">
        <v>1097</v>
      </c>
    </row>
    <row r="215" s="1" customFormat="1">
      <c r="B215" s="45"/>
      <c r="C215" s="73"/>
      <c r="D215" s="232" t="s">
        <v>153</v>
      </c>
      <c r="E215" s="73"/>
      <c r="F215" s="233" t="s">
        <v>1098</v>
      </c>
      <c r="G215" s="73"/>
      <c r="H215" s="73"/>
      <c r="I215" s="190"/>
      <c r="J215" s="73"/>
      <c r="K215" s="73"/>
      <c r="L215" s="71"/>
      <c r="M215" s="234"/>
      <c r="N215" s="46"/>
      <c r="O215" s="46"/>
      <c r="P215" s="46"/>
      <c r="Q215" s="46"/>
      <c r="R215" s="46"/>
      <c r="S215" s="46"/>
      <c r="T215" s="94"/>
      <c r="AT215" s="23" t="s">
        <v>153</v>
      </c>
      <c r="AU215" s="23" t="s">
        <v>82</v>
      </c>
    </row>
    <row r="216" s="11" customFormat="1">
      <c r="B216" s="235"/>
      <c r="C216" s="236"/>
      <c r="D216" s="232" t="s">
        <v>155</v>
      </c>
      <c r="E216" s="237" t="s">
        <v>21</v>
      </c>
      <c r="F216" s="238" t="s">
        <v>282</v>
      </c>
      <c r="G216" s="236"/>
      <c r="H216" s="237" t="s">
        <v>21</v>
      </c>
      <c r="I216" s="239"/>
      <c r="J216" s="236"/>
      <c r="K216" s="236"/>
      <c r="L216" s="240"/>
      <c r="M216" s="241"/>
      <c r="N216" s="242"/>
      <c r="O216" s="242"/>
      <c r="P216" s="242"/>
      <c r="Q216" s="242"/>
      <c r="R216" s="242"/>
      <c r="S216" s="242"/>
      <c r="T216" s="243"/>
      <c r="AT216" s="244" t="s">
        <v>155</v>
      </c>
      <c r="AU216" s="244" t="s">
        <v>82</v>
      </c>
      <c r="AV216" s="11" t="s">
        <v>80</v>
      </c>
      <c r="AW216" s="11" t="s">
        <v>35</v>
      </c>
      <c r="AX216" s="11" t="s">
        <v>72</v>
      </c>
      <c r="AY216" s="244" t="s">
        <v>143</v>
      </c>
    </row>
    <row r="217" s="11" customFormat="1">
      <c r="B217" s="235"/>
      <c r="C217" s="236"/>
      <c r="D217" s="232" t="s">
        <v>155</v>
      </c>
      <c r="E217" s="237" t="s">
        <v>21</v>
      </c>
      <c r="F217" s="238" t="s">
        <v>1099</v>
      </c>
      <c r="G217" s="236"/>
      <c r="H217" s="237" t="s">
        <v>21</v>
      </c>
      <c r="I217" s="239"/>
      <c r="J217" s="236"/>
      <c r="K217" s="236"/>
      <c r="L217" s="240"/>
      <c r="M217" s="241"/>
      <c r="N217" s="242"/>
      <c r="O217" s="242"/>
      <c r="P217" s="242"/>
      <c r="Q217" s="242"/>
      <c r="R217" s="242"/>
      <c r="S217" s="242"/>
      <c r="T217" s="243"/>
      <c r="AT217" s="244" t="s">
        <v>155</v>
      </c>
      <c r="AU217" s="244" t="s">
        <v>82</v>
      </c>
      <c r="AV217" s="11" t="s">
        <v>80</v>
      </c>
      <c r="AW217" s="11" t="s">
        <v>35</v>
      </c>
      <c r="AX217" s="11" t="s">
        <v>72</v>
      </c>
      <c r="AY217" s="244" t="s">
        <v>143</v>
      </c>
    </row>
    <row r="218" s="12" customFormat="1">
      <c r="B218" s="245"/>
      <c r="C218" s="246"/>
      <c r="D218" s="232" t="s">
        <v>155</v>
      </c>
      <c r="E218" s="247" t="s">
        <v>21</v>
      </c>
      <c r="F218" s="248" t="s">
        <v>1240</v>
      </c>
      <c r="G218" s="246"/>
      <c r="H218" s="249">
        <v>0.97399999999999998</v>
      </c>
      <c r="I218" s="250"/>
      <c r="J218" s="246"/>
      <c r="K218" s="246"/>
      <c r="L218" s="251"/>
      <c r="M218" s="252"/>
      <c r="N218" s="253"/>
      <c r="O218" s="253"/>
      <c r="P218" s="253"/>
      <c r="Q218" s="253"/>
      <c r="R218" s="253"/>
      <c r="S218" s="253"/>
      <c r="T218" s="254"/>
      <c r="AT218" s="255" t="s">
        <v>155</v>
      </c>
      <c r="AU218" s="255" t="s">
        <v>82</v>
      </c>
      <c r="AV218" s="12" t="s">
        <v>82</v>
      </c>
      <c r="AW218" s="12" t="s">
        <v>35</v>
      </c>
      <c r="AX218" s="12" t="s">
        <v>80</v>
      </c>
      <c r="AY218" s="255" t="s">
        <v>143</v>
      </c>
    </row>
    <row r="219" s="1" customFormat="1" ht="16.5" customHeight="1">
      <c r="B219" s="45"/>
      <c r="C219" s="220" t="s">
        <v>9</v>
      </c>
      <c r="D219" s="220" t="s">
        <v>146</v>
      </c>
      <c r="E219" s="221" t="s">
        <v>1241</v>
      </c>
      <c r="F219" s="222" t="s">
        <v>1242</v>
      </c>
      <c r="G219" s="223" t="s">
        <v>296</v>
      </c>
      <c r="H219" s="224">
        <v>0.13200000000000001</v>
      </c>
      <c r="I219" s="225"/>
      <c r="J219" s="226">
        <f>ROUND(I219*H219,2)</f>
        <v>0</v>
      </c>
      <c r="K219" s="222" t="s">
        <v>150</v>
      </c>
      <c r="L219" s="71"/>
      <c r="M219" s="227" t="s">
        <v>21</v>
      </c>
      <c r="N219" s="228" t="s">
        <v>43</v>
      </c>
      <c r="O219" s="46"/>
      <c r="P219" s="229">
        <f>O219*H219</f>
        <v>0</v>
      </c>
      <c r="Q219" s="229">
        <v>0</v>
      </c>
      <c r="R219" s="229">
        <f>Q219*H219</f>
        <v>0</v>
      </c>
      <c r="S219" s="229">
        <v>1.6000000000000001</v>
      </c>
      <c r="T219" s="230">
        <f>S219*H219</f>
        <v>0.21120000000000003</v>
      </c>
      <c r="AR219" s="23" t="s">
        <v>151</v>
      </c>
      <c r="AT219" s="23" t="s">
        <v>146</v>
      </c>
      <c r="AU219" s="23" t="s">
        <v>82</v>
      </c>
      <c r="AY219" s="23" t="s">
        <v>143</v>
      </c>
      <c r="BE219" s="231">
        <f>IF(N219="základní",J219,0)</f>
        <v>0</v>
      </c>
      <c r="BF219" s="231">
        <f>IF(N219="snížená",J219,0)</f>
        <v>0</v>
      </c>
      <c r="BG219" s="231">
        <f>IF(N219="zákl. přenesená",J219,0)</f>
        <v>0</v>
      </c>
      <c r="BH219" s="231">
        <f>IF(N219="sníž. přenesená",J219,0)</f>
        <v>0</v>
      </c>
      <c r="BI219" s="231">
        <f>IF(N219="nulová",J219,0)</f>
        <v>0</v>
      </c>
      <c r="BJ219" s="23" t="s">
        <v>80</v>
      </c>
      <c r="BK219" s="231">
        <f>ROUND(I219*H219,2)</f>
        <v>0</v>
      </c>
      <c r="BL219" s="23" t="s">
        <v>151</v>
      </c>
      <c r="BM219" s="23" t="s">
        <v>1243</v>
      </c>
    </row>
    <row r="220" s="12" customFormat="1">
      <c r="B220" s="245"/>
      <c r="C220" s="246"/>
      <c r="D220" s="232" t="s">
        <v>155</v>
      </c>
      <c r="E220" s="247" t="s">
        <v>21</v>
      </c>
      <c r="F220" s="248" t="s">
        <v>1244</v>
      </c>
      <c r="G220" s="246"/>
      <c r="H220" s="249">
        <v>0.13200000000000001</v>
      </c>
      <c r="I220" s="250"/>
      <c r="J220" s="246"/>
      <c r="K220" s="246"/>
      <c r="L220" s="251"/>
      <c r="M220" s="252"/>
      <c r="N220" s="253"/>
      <c r="O220" s="253"/>
      <c r="P220" s="253"/>
      <c r="Q220" s="253"/>
      <c r="R220" s="253"/>
      <c r="S220" s="253"/>
      <c r="T220" s="254"/>
      <c r="AT220" s="255" t="s">
        <v>155</v>
      </c>
      <c r="AU220" s="255" t="s">
        <v>82</v>
      </c>
      <c r="AV220" s="12" t="s">
        <v>82</v>
      </c>
      <c r="AW220" s="12" t="s">
        <v>35</v>
      </c>
      <c r="AX220" s="12" t="s">
        <v>80</v>
      </c>
      <c r="AY220" s="255" t="s">
        <v>143</v>
      </c>
    </row>
    <row r="221" s="1" customFormat="1" ht="16.5" customHeight="1">
      <c r="B221" s="45"/>
      <c r="C221" s="220" t="s">
        <v>267</v>
      </c>
      <c r="D221" s="220" t="s">
        <v>146</v>
      </c>
      <c r="E221" s="221" t="s">
        <v>304</v>
      </c>
      <c r="F221" s="222" t="s">
        <v>305</v>
      </c>
      <c r="G221" s="223" t="s">
        <v>162</v>
      </c>
      <c r="H221" s="224">
        <v>76.870000000000005</v>
      </c>
      <c r="I221" s="225"/>
      <c r="J221" s="226">
        <f>ROUND(I221*H221,2)</f>
        <v>0</v>
      </c>
      <c r="K221" s="222" t="s">
        <v>150</v>
      </c>
      <c r="L221" s="71"/>
      <c r="M221" s="227" t="s">
        <v>21</v>
      </c>
      <c r="N221" s="228" t="s">
        <v>43</v>
      </c>
      <c r="O221" s="46"/>
      <c r="P221" s="229">
        <f>O221*H221</f>
        <v>0</v>
      </c>
      <c r="Q221" s="229">
        <v>0</v>
      </c>
      <c r="R221" s="229">
        <f>Q221*H221</f>
        <v>0</v>
      </c>
      <c r="S221" s="229">
        <v>0</v>
      </c>
      <c r="T221" s="230">
        <f>S221*H221</f>
        <v>0</v>
      </c>
      <c r="AR221" s="23" t="s">
        <v>151</v>
      </c>
      <c r="AT221" s="23" t="s">
        <v>146</v>
      </c>
      <c r="AU221" s="23" t="s">
        <v>82</v>
      </c>
      <c r="AY221" s="23" t="s">
        <v>143</v>
      </c>
      <c r="BE221" s="231">
        <f>IF(N221="základní",J221,0)</f>
        <v>0</v>
      </c>
      <c r="BF221" s="231">
        <f>IF(N221="snížená",J221,0)</f>
        <v>0</v>
      </c>
      <c r="BG221" s="231">
        <f>IF(N221="zákl. přenesená",J221,0)</f>
        <v>0</v>
      </c>
      <c r="BH221" s="231">
        <f>IF(N221="sníž. přenesená",J221,0)</f>
        <v>0</v>
      </c>
      <c r="BI221" s="231">
        <f>IF(N221="nulová",J221,0)</f>
        <v>0</v>
      </c>
      <c r="BJ221" s="23" t="s">
        <v>80</v>
      </c>
      <c r="BK221" s="231">
        <f>ROUND(I221*H221,2)</f>
        <v>0</v>
      </c>
      <c r="BL221" s="23" t="s">
        <v>151</v>
      </c>
      <c r="BM221" s="23" t="s">
        <v>306</v>
      </c>
    </row>
    <row r="222" s="1" customFormat="1">
      <c r="B222" s="45"/>
      <c r="C222" s="73"/>
      <c r="D222" s="232" t="s">
        <v>153</v>
      </c>
      <c r="E222" s="73"/>
      <c r="F222" s="233" t="s">
        <v>307</v>
      </c>
      <c r="G222" s="73"/>
      <c r="H222" s="73"/>
      <c r="I222" s="190"/>
      <c r="J222" s="73"/>
      <c r="K222" s="73"/>
      <c r="L222" s="71"/>
      <c r="M222" s="234"/>
      <c r="N222" s="46"/>
      <c r="O222" s="46"/>
      <c r="P222" s="46"/>
      <c r="Q222" s="46"/>
      <c r="R222" s="46"/>
      <c r="S222" s="46"/>
      <c r="T222" s="94"/>
      <c r="AT222" s="23" t="s">
        <v>153</v>
      </c>
      <c r="AU222" s="23" t="s">
        <v>82</v>
      </c>
    </row>
    <row r="223" s="11" customFormat="1">
      <c r="B223" s="235"/>
      <c r="C223" s="236"/>
      <c r="D223" s="232" t="s">
        <v>155</v>
      </c>
      <c r="E223" s="237" t="s">
        <v>21</v>
      </c>
      <c r="F223" s="238" t="s">
        <v>216</v>
      </c>
      <c r="G223" s="236"/>
      <c r="H223" s="237" t="s">
        <v>21</v>
      </c>
      <c r="I223" s="239"/>
      <c r="J223" s="236"/>
      <c r="K223" s="236"/>
      <c r="L223" s="240"/>
      <c r="M223" s="241"/>
      <c r="N223" s="242"/>
      <c r="O223" s="242"/>
      <c r="P223" s="242"/>
      <c r="Q223" s="242"/>
      <c r="R223" s="242"/>
      <c r="S223" s="242"/>
      <c r="T223" s="243"/>
      <c r="AT223" s="244" t="s">
        <v>155</v>
      </c>
      <c r="AU223" s="244" t="s">
        <v>82</v>
      </c>
      <c r="AV223" s="11" t="s">
        <v>80</v>
      </c>
      <c r="AW223" s="11" t="s">
        <v>35</v>
      </c>
      <c r="AX223" s="11" t="s">
        <v>72</v>
      </c>
      <c r="AY223" s="244" t="s">
        <v>143</v>
      </c>
    </row>
    <row r="224" s="12" customFormat="1">
      <c r="B224" s="245"/>
      <c r="C224" s="246"/>
      <c r="D224" s="232" t="s">
        <v>155</v>
      </c>
      <c r="E224" s="247" t="s">
        <v>21</v>
      </c>
      <c r="F224" s="248" t="s">
        <v>1245</v>
      </c>
      <c r="G224" s="246"/>
      <c r="H224" s="249">
        <v>76.870000000000005</v>
      </c>
      <c r="I224" s="250"/>
      <c r="J224" s="246"/>
      <c r="K224" s="246"/>
      <c r="L224" s="251"/>
      <c r="M224" s="252"/>
      <c r="N224" s="253"/>
      <c r="O224" s="253"/>
      <c r="P224" s="253"/>
      <c r="Q224" s="253"/>
      <c r="R224" s="253"/>
      <c r="S224" s="253"/>
      <c r="T224" s="254"/>
      <c r="AT224" s="255" t="s">
        <v>155</v>
      </c>
      <c r="AU224" s="255" t="s">
        <v>82</v>
      </c>
      <c r="AV224" s="12" t="s">
        <v>82</v>
      </c>
      <c r="AW224" s="12" t="s">
        <v>35</v>
      </c>
      <c r="AX224" s="12" t="s">
        <v>80</v>
      </c>
      <c r="AY224" s="255" t="s">
        <v>143</v>
      </c>
    </row>
    <row r="225" s="1" customFormat="1" ht="25.5" customHeight="1">
      <c r="B225" s="45"/>
      <c r="C225" s="220" t="s">
        <v>273</v>
      </c>
      <c r="D225" s="220" t="s">
        <v>146</v>
      </c>
      <c r="E225" s="221" t="s">
        <v>310</v>
      </c>
      <c r="F225" s="222" t="s">
        <v>311</v>
      </c>
      <c r="G225" s="223" t="s">
        <v>162</v>
      </c>
      <c r="H225" s="224">
        <v>922.44000000000005</v>
      </c>
      <c r="I225" s="225"/>
      <c r="J225" s="226">
        <f>ROUND(I225*H225,2)</f>
        <v>0</v>
      </c>
      <c r="K225" s="222" t="s">
        <v>150</v>
      </c>
      <c r="L225" s="71"/>
      <c r="M225" s="227" t="s">
        <v>21</v>
      </c>
      <c r="N225" s="228" t="s">
        <v>43</v>
      </c>
      <c r="O225" s="46"/>
      <c r="P225" s="229">
        <f>O225*H225</f>
        <v>0</v>
      </c>
      <c r="Q225" s="229">
        <v>0</v>
      </c>
      <c r="R225" s="229">
        <f>Q225*H225</f>
        <v>0</v>
      </c>
      <c r="S225" s="229">
        <v>0</v>
      </c>
      <c r="T225" s="230">
        <f>S225*H225</f>
        <v>0</v>
      </c>
      <c r="AR225" s="23" t="s">
        <v>151</v>
      </c>
      <c r="AT225" s="23" t="s">
        <v>146</v>
      </c>
      <c r="AU225" s="23" t="s">
        <v>82</v>
      </c>
      <c r="AY225" s="23" t="s">
        <v>143</v>
      </c>
      <c r="BE225" s="231">
        <f>IF(N225="základní",J225,0)</f>
        <v>0</v>
      </c>
      <c r="BF225" s="231">
        <f>IF(N225="snížená",J225,0)</f>
        <v>0</v>
      </c>
      <c r="BG225" s="231">
        <f>IF(N225="zákl. přenesená",J225,0)</f>
        <v>0</v>
      </c>
      <c r="BH225" s="231">
        <f>IF(N225="sníž. přenesená",J225,0)</f>
        <v>0</v>
      </c>
      <c r="BI225" s="231">
        <f>IF(N225="nulová",J225,0)</f>
        <v>0</v>
      </c>
      <c r="BJ225" s="23" t="s">
        <v>80</v>
      </c>
      <c r="BK225" s="231">
        <f>ROUND(I225*H225,2)</f>
        <v>0</v>
      </c>
      <c r="BL225" s="23" t="s">
        <v>151</v>
      </c>
      <c r="BM225" s="23" t="s">
        <v>312</v>
      </c>
    </row>
    <row r="226" s="1" customFormat="1">
      <c r="B226" s="45"/>
      <c r="C226" s="73"/>
      <c r="D226" s="232" t="s">
        <v>153</v>
      </c>
      <c r="E226" s="73"/>
      <c r="F226" s="233" t="s">
        <v>307</v>
      </c>
      <c r="G226" s="73"/>
      <c r="H226" s="73"/>
      <c r="I226" s="190"/>
      <c r="J226" s="73"/>
      <c r="K226" s="73"/>
      <c r="L226" s="71"/>
      <c r="M226" s="234"/>
      <c r="N226" s="46"/>
      <c r="O226" s="46"/>
      <c r="P226" s="46"/>
      <c r="Q226" s="46"/>
      <c r="R226" s="46"/>
      <c r="S226" s="46"/>
      <c r="T226" s="94"/>
      <c r="AT226" s="23" t="s">
        <v>153</v>
      </c>
      <c r="AU226" s="23" t="s">
        <v>82</v>
      </c>
    </row>
    <row r="227" s="11" customFormat="1">
      <c r="B227" s="235"/>
      <c r="C227" s="236"/>
      <c r="D227" s="232" t="s">
        <v>155</v>
      </c>
      <c r="E227" s="237" t="s">
        <v>21</v>
      </c>
      <c r="F227" s="238" t="s">
        <v>216</v>
      </c>
      <c r="G227" s="236"/>
      <c r="H227" s="237" t="s">
        <v>21</v>
      </c>
      <c r="I227" s="239"/>
      <c r="J227" s="236"/>
      <c r="K227" s="236"/>
      <c r="L227" s="240"/>
      <c r="M227" s="241"/>
      <c r="N227" s="242"/>
      <c r="O227" s="242"/>
      <c r="P227" s="242"/>
      <c r="Q227" s="242"/>
      <c r="R227" s="242"/>
      <c r="S227" s="242"/>
      <c r="T227" s="243"/>
      <c r="AT227" s="244" t="s">
        <v>155</v>
      </c>
      <c r="AU227" s="244" t="s">
        <v>82</v>
      </c>
      <c r="AV227" s="11" t="s">
        <v>80</v>
      </c>
      <c r="AW227" s="11" t="s">
        <v>35</v>
      </c>
      <c r="AX227" s="11" t="s">
        <v>72</v>
      </c>
      <c r="AY227" s="244" t="s">
        <v>143</v>
      </c>
    </row>
    <row r="228" s="12" customFormat="1">
      <c r="B228" s="245"/>
      <c r="C228" s="246"/>
      <c r="D228" s="232" t="s">
        <v>155</v>
      </c>
      <c r="E228" s="247" t="s">
        <v>21</v>
      </c>
      <c r="F228" s="248" t="s">
        <v>1245</v>
      </c>
      <c r="G228" s="246"/>
      <c r="H228" s="249">
        <v>76.870000000000005</v>
      </c>
      <c r="I228" s="250"/>
      <c r="J228" s="246"/>
      <c r="K228" s="246"/>
      <c r="L228" s="251"/>
      <c r="M228" s="252"/>
      <c r="N228" s="253"/>
      <c r="O228" s="253"/>
      <c r="P228" s="253"/>
      <c r="Q228" s="253"/>
      <c r="R228" s="253"/>
      <c r="S228" s="253"/>
      <c r="T228" s="254"/>
      <c r="AT228" s="255" t="s">
        <v>155</v>
      </c>
      <c r="AU228" s="255" t="s">
        <v>82</v>
      </c>
      <c r="AV228" s="12" t="s">
        <v>82</v>
      </c>
      <c r="AW228" s="12" t="s">
        <v>35</v>
      </c>
      <c r="AX228" s="12" t="s">
        <v>80</v>
      </c>
      <c r="AY228" s="255" t="s">
        <v>143</v>
      </c>
    </row>
    <row r="229" s="12" customFormat="1">
      <c r="B229" s="245"/>
      <c r="C229" s="246"/>
      <c r="D229" s="232" t="s">
        <v>155</v>
      </c>
      <c r="E229" s="246"/>
      <c r="F229" s="248" t="s">
        <v>1246</v>
      </c>
      <c r="G229" s="246"/>
      <c r="H229" s="249">
        <v>922.44000000000005</v>
      </c>
      <c r="I229" s="250"/>
      <c r="J229" s="246"/>
      <c r="K229" s="246"/>
      <c r="L229" s="251"/>
      <c r="M229" s="252"/>
      <c r="N229" s="253"/>
      <c r="O229" s="253"/>
      <c r="P229" s="253"/>
      <c r="Q229" s="253"/>
      <c r="R229" s="253"/>
      <c r="S229" s="253"/>
      <c r="T229" s="254"/>
      <c r="AT229" s="255" t="s">
        <v>155</v>
      </c>
      <c r="AU229" s="255" t="s">
        <v>82</v>
      </c>
      <c r="AV229" s="12" t="s">
        <v>82</v>
      </c>
      <c r="AW229" s="12" t="s">
        <v>6</v>
      </c>
      <c r="AX229" s="12" t="s">
        <v>80</v>
      </c>
      <c r="AY229" s="255" t="s">
        <v>143</v>
      </c>
    </row>
    <row r="230" s="1" customFormat="1" ht="38.25" customHeight="1">
      <c r="B230" s="45"/>
      <c r="C230" s="220" t="s">
        <v>278</v>
      </c>
      <c r="D230" s="220" t="s">
        <v>146</v>
      </c>
      <c r="E230" s="221" t="s">
        <v>315</v>
      </c>
      <c r="F230" s="222" t="s">
        <v>316</v>
      </c>
      <c r="G230" s="223" t="s">
        <v>162</v>
      </c>
      <c r="H230" s="224">
        <v>132.19999999999999</v>
      </c>
      <c r="I230" s="225"/>
      <c r="J230" s="226">
        <f>ROUND(I230*H230,2)</f>
        <v>0</v>
      </c>
      <c r="K230" s="222" t="s">
        <v>150</v>
      </c>
      <c r="L230" s="71"/>
      <c r="M230" s="227" t="s">
        <v>21</v>
      </c>
      <c r="N230" s="228" t="s">
        <v>43</v>
      </c>
      <c r="O230" s="46"/>
      <c r="P230" s="229">
        <f>O230*H230</f>
        <v>0</v>
      </c>
      <c r="Q230" s="229">
        <v>0</v>
      </c>
      <c r="R230" s="229">
        <f>Q230*H230</f>
        <v>0</v>
      </c>
      <c r="S230" s="229">
        <v>0.014</v>
      </c>
      <c r="T230" s="230">
        <f>S230*H230</f>
        <v>1.8507999999999998</v>
      </c>
      <c r="AR230" s="23" t="s">
        <v>151</v>
      </c>
      <c r="AT230" s="23" t="s">
        <v>146</v>
      </c>
      <c r="AU230" s="23" t="s">
        <v>82</v>
      </c>
      <c r="AY230" s="23" t="s">
        <v>143</v>
      </c>
      <c r="BE230" s="231">
        <f>IF(N230="základní",J230,0)</f>
        <v>0</v>
      </c>
      <c r="BF230" s="231">
        <f>IF(N230="snížená",J230,0)</f>
        <v>0</v>
      </c>
      <c r="BG230" s="231">
        <f>IF(N230="zákl. přenesená",J230,0)</f>
        <v>0</v>
      </c>
      <c r="BH230" s="231">
        <f>IF(N230="sníž. přenesená",J230,0)</f>
        <v>0</v>
      </c>
      <c r="BI230" s="231">
        <f>IF(N230="nulová",J230,0)</f>
        <v>0</v>
      </c>
      <c r="BJ230" s="23" t="s">
        <v>80</v>
      </c>
      <c r="BK230" s="231">
        <f>ROUND(I230*H230,2)</f>
        <v>0</v>
      </c>
      <c r="BL230" s="23" t="s">
        <v>151</v>
      </c>
      <c r="BM230" s="23" t="s">
        <v>317</v>
      </c>
    </row>
    <row r="231" s="1" customFormat="1">
      <c r="B231" s="45"/>
      <c r="C231" s="73"/>
      <c r="D231" s="232" t="s">
        <v>153</v>
      </c>
      <c r="E231" s="73"/>
      <c r="F231" s="233" t="s">
        <v>318</v>
      </c>
      <c r="G231" s="73"/>
      <c r="H231" s="73"/>
      <c r="I231" s="190"/>
      <c r="J231" s="73"/>
      <c r="K231" s="73"/>
      <c r="L231" s="71"/>
      <c r="M231" s="234"/>
      <c r="N231" s="46"/>
      <c r="O231" s="46"/>
      <c r="P231" s="46"/>
      <c r="Q231" s="46"/>
      <c r="R231" s="46"/>
      <c r="S231" s="46"/>
      <c r="T231" s="94"/>
      <c r="AT231" s="23" t="s">
        <v>153</v>
      </c>
      <c r="AU231" s="23" t="s">
        <v>82</v>
      </c>
    </row>
    <row r="232" s="11" customFormat="1">
      <c r="B232" s="235"/>
      <c r="C232" s="236"/>
      <c r="D232" s="232" t="s">
        <v>155</v>
      </c>
      <c r="E232" s="237" t="s">
        <v>21</v>
      </c>
      <c r="F232" s="238" t="s">
        <v>319</v>
      </c>
      <c r="G232" s="236"/>
      <c r="H232" s="237" t="s">
        <v>21</v>
      </c>
      <c r="I232" s="239"/>
      <c r="J232" s="236"/>
      <c r="K232" s="236"/>
      <c r="L232" s="240"/>
      <c r="M232" s="241"/>
      <c r="N232" s="242"/>
      <c r="O232" s="242"/>
      <c r="P232" s="242"/>
      <c r="Q232" s="242"/>
      <c r="R232" s="242"/>
      <c r="S232" s="242"/>
      <c r="T232" s="243"/>
      <c r="AT232" s="244" t="s">
        <v>155</v>
      </c>
      <c r="AU232" s="244" t="s">
        <v>82</v>
      </c>
      <c r="AV232" s="11" t="s">
        <v>80</v>
      </c>
      <c r="AW232" s="11" t="s">
        <v>35</v>
      </c>
      <c r="AX232" s="11" t="s">
        <v>72</v>
      </c>
      <c r="AY232" s="244" t="s">
        <v>143</v>
      </c>
    </row>
    <row r="233" s="12" customFormat="1">
      <c r="B233" s="245"/>
      <c r="C233" s="246"/>
      <c r="D233" s="232" t="s">
        <v>155</v>
      </c>
      <c r="E233" s="247" t="s">
        <v>21</v>
      </c>
      <c r="F233" s="248" t="s">
        <v>1247</v>
      </c>
      <c r="G233" s="246"/>
      <c r="H233" s="249">
        <v>132.19999999999999</v>
      </c>
      <c r="I233" s="250"/>
      <c r="J233" s="246"/>
      <c r="K233" s="246"/>
      <c r="L233" s="251"/>
      <c r="M233" s="252"/>
      <c r="N233" s="253"/>
      <c r="O233" s="253"/>
      <c r="P233" s="253"/>
      <c r="Q233" s="253"/>
      <c r="R233" s="253"/>
      <c r="S233" s="253"/>
      <c r="T233" s="254"/>
      <c r="AT233" s="255" t="s">
        <v>155</v>
      </c>
      <c r="AU233" s="255" t="s">
        <v>82</v>
      </c>
      <c r="AV233" s="12" t="s">
        <v>82</v>
      </c>
      <c r="AW233" s="12" t="s">
        <v>35</v>
      </c>
      <c r="AX233" s="12" t="s">
        <v>80</v>
      </c>
      <c r="AY233" s="255" t="s">
        <v>143</v>
      </c>
    </row>
    <row r="234" s="1" customFormat="1" ht="25.5" customHeight="1">
      <c r="B234" s="45"/>
      <c r="C234" s="220" t="s">
        <v>285</v>
      </c>
      <c r="D234" s="220" t="s">
        <v>146</v>
      </c>
      <c r="E234" s="221" t="s">
        <v>1248</v>
      </c>
      <c r="F234" s="222" t="s">
        <v>1249</v>
      </c>
      <c r="G234" s="223" t="s">
        <v>162</v>
      </c>
      <c r="H234" s="224">
        <v>2.052</v>
      </c>
      <c r="I234" s="225"/>
      <c r="J234" s="226">
        <f>ROUND(I234*H234,2)</f>
        <v>0</v>
      </c>
      <c r="K234" s="222" t="s">
        <v>150</v>
      </c>
      <c r="L234" s="71"/>
      <c r="M234" s="227" t="s">
        <v>21</v>
      </c>
      <c r="N234" s="228" t="s">
        <v>43</v>
      </c>
      <c r="O234" s="46"/>
      <c r="P234" s="229">
        <f>O234*H234</f>
        <v>0</v>
      </c>
      <c r="Q234" s="229">
        <v>0</v>
      </c>
      <c r="R234" s="229">
        <f>Q234*H234</f>
        <v>0</v>
      </c>
      <c r="S234" s="229">
        <v>0.041000000000000002</v>
      </c>
      <c r="T234" s="230">
        <f>S234*H234</f>
        <v>0.084132000000000012</v>
      </c>
      <c r="AR234" s="23" t="s">
        <v>151</v>
      </c>
      <c r="AT234" s="23" t="s">
        <v>146</v>
      </c>
      <c r="AU234" s="23" t="s">
        <v>82</v>
      </c>
      <c r="AY234" s="23" t="s">
        <v>143</v>
      </c>
      <c r="BE234" s="231">
        <f>IF(N234="základní",J234,0)</f>
        <v>0</v>
      </c>
      <c r="BF234" s="231">
        <f>IF(N234="snížená",J234,0)</f>
        <v>0</v>
      </c>
      <c r="BG234" s="231">
        <f>IF(N234="zákl. přenesená",J234,0)</f>
        <v>0</v>
      </c>
      <c r="BH234" s="231">
        <f>IF(N234="sníž. přenesená",J234,0)</f>
        <v>0</v>
      </c>
      <c r="BI234" s="231">
        <f>IF(N234="nulová",J234,0)</f>
        <v>0</v>
      </c>
      <c r="BJ234" s="23" t="s">
        <v>80</v>
      </c>
      <c r="BK234" s="231">
        <f>ROUND(I234*H234,2)</f>
        <v>0</v>
      </c>
      <c r="BL234" s="23" t="s">
        <v>151</v>
      </c>
      <c r="BM234" s="23" t="s">
        <v>1250</v>
      </c>
    </row>
    <row r="235" s="1" customFormat="1">
      <c r="B235" s="45"/>
      <c r="C235" s="73"/>
      <c r="D235" s="232" t="s">
        <v>153</v>
      </c>
      <c r="E235" s="73"/>
      <c r="F235" s="233" t="s">
        <v>1251</v>
      </c>
      <c r="G235" s="73"/>
      <c r="H235" s="73"/>
      <c r="I235" s="190"/>
      <c r="J235" s="73"/>
      <c r="K235" s="73"/>
      <c r="L235" s="71"/>
      <c r="M235" s="234"/>
      <c r="N235" s="46"/>
      <c r="O235" s="46"/>
      <c r="P235" s="46"/>
      <c r="Q235" s="46"/>
      <c r="R235" s="46"/>
      <c r="S235" s="46"/>
      <c r="T235" s="94"/>
      <c r="AT235" s="23" t="s">
        <v>153</v>
      </c>
      <c r="AU235" s="23" t="s">
        <v>82</v>
      </c>
    </row>
    <row r="236" s="11" customFormat="1">
      <c r="B236" s="235"/>
      <c r="C236" s="236"/>
      <c r="D236" s="232" t="s">
        <v>155</v>
      </c>
      <c r="E236" s="237" t="s">
        <v>21</v>
      </c>
      <c r="F236" s="238" t="s">
        <v>327</v>
      </c>
      <c r="G236" s="236"/>
      <c r="H236" s="237" t="s">
        <v>21</v>
      </c>
      <c r="I236" s="239"/>
      <c r="J236" s="236"/>
      <c r="K236" s="236"/>
      <c r="L236" s="240"/>
      <c r="M236" s="241"/>
      <c r="N236" s="242"/>
      <c r="O236" s="242"/>
      <c r="P236" s="242"/>
      <c r="Q236" s="242"/>
      <c r="R236" s="242"/>
      <c r="S236" s="242"/>
      <c r="T236" s="243"/>
      <c r="AT236" s="244" t="s">
        <v>155</v>
      </c>
      <c r="AU236" s="244" t="s">
        <v>82</v>
      </c>
      <c r="AV236" s="11" t="s">
        <v>80</v>
      </c>
      <c r="AW236" s="11" t="s">
        <v>35</v>
      </c>
      <c r="AX236" s="11" t="s">
        <v>72</v>
      </c>
      <c r="AY236" s="244" t="s">
        <v>143</v>
      </c>
    </row>
    <row r="237" s="12" customFormat="1">
      <c r="B237" s="245"/>
      <c r="C237" s="246"/>
      <c r="D237" s="232" t="s">
        <v>155</v>
      </c>
      <c r="E237" s="247" t="s">
        <v>21</v>
      </c>
      <c r="F237" s="248" t="s">
        <v>1252</v>
      </c>
      <c r="G237" s="246"/>
      <c r="H237" s="249">
        <v>1.0169999999999999</v>
      </c>
      <c r="I237" s="250"/>
      <c r="J237" s="246"/>
      <c r="K237" s="246"/>
      <c r="L237" s="251"/>
      <c r="M237" s="252"/>
      <c r="N237" s="253"/>
      <c r="O237" s="253"/>
      <c r="P237" s="253"/>
      <c r="Q237" s="253"/>
      <c r="R237" s="253"/>
      <c r="S237" s="253"/>
      <c r="T237" s="254"/>
      <c r="AT237" s="255" t="s">
        <v>155</v>
      </c>
      <c r="AU237" s="255" t="s">
        <v>82</v>
      </c>
      <c r="AV237" s="12" t="s">
        <v>82</v>
      </c>
      <c r="AW237" s="12" t="s">
        <v>35</v>
      </c>
      <c r="AX237" s="12" t="s">
        <v>72</v>
      </c>
      <c r="AY237" s="255" t="s">
        <v>143</v>
      </c>
    </row>
    <row r="238" s="12" customFormat="1">
      <c r="B238" s="245"/>
      <c r="C238" s="246"/>
      <c r="D238" s="232" t="s">
        <v>155</v>
      </c>
      <c r="E238" s="247" t="s">
        <v>21</v>
      </c>
      <c r="F238" s="248" t="s">
        <v>1253</v>
      </c>
      <c r="G238" s="246"/>
      <c r="H238" s="249">
        <v>1.0349999999999999</v>
      </c>
      <c r="I238" s="250"/>
      <c r="J238" s="246"/>
      <c r="K238" s="246"/>
      <c r="L238" s="251"/>
      <c r="M238" s="252"/>
      <c r="N238" s="253"/>
      <c r="O238" s="253"/>
      <c r="P238" s="253"/>
      <c r="Q238" s="253"/>
      <c r="R238" s="253"/>
      <c r="S238" s="253"/>
      <c r="T238" s="254"/>
      <c r="AT238" s="255" t="s">
        <v>155</v>
      </c>
      <c r="AU238" s="255" t="s">
        <v>82</v>
      </c>
      <c r="AV238" s="12" t="s">
        <v>82</v>
      </c>
      <c r="AW238" s="12" t="s">
        <v>35</v>
      </c>
      <c r="AX238" s="12" t="s">
        <v>72</v>
      </c>
      <c r="AY238" s="255" t="s">
        <v>143</v>
      </c>
    </row>
    <row r="239" s="13" customFormat="1">
      <c r="B239" s="256"/>
      <c r="C239" s="257"/>
      <c r="D239" s="232" t="s">
        <v>155</v>
      </c>
      <c r="E239" s="258" t="s">
        <v>21</v>
      </c>
      <c r="F239" s="259" t="s">
        <v>167</v>
      </c>
      <c r="G239" s="257"/>
      <c r="H239" s="260">
        <v>2.052</v>
      </c>
      <c r="I239" s="261"/>
      <c r="J239" s="257"/>
      <c r="K239" s="257"/>
      <c r="L239" s="262"/>
      <c r="M239" s="263"/>
      <c r="N239" s="264"/>
      <c r="O239" s="264"/>
      <c r="P239" s="264"/>
      <c r="Q239" s="264"/>
      <c r="R239" s="264"/>
      <c r="S239" s="264"/>
      <c r="T239" s="265"/>
      <c r="AT239" s="266" t="s">
        <v>155</v>
      </c>
      <c r="AU239" s="266" t="s">
        <v>82</v>
      </c>
      <c r="AV239" s="13" t="s">
        <v>151</v>
      </c>
      <c r="AW239" s="13" t="s">
        <v>35</v>
      </c>
      <c r="AX239" s="13" t="s">
        <v>80</v>
      </c>
      <c r="AY239" s="266" t="s">
        <v>143</v>
      </c>
    </row>
    <row r="240" s="1" customFormat="1" ht="25.5" customHeight="1">
      <c r="B240" s="45"/>
      <c r="C240" s="220" t="s">
        <v>293</v>
      </c>
      <c r="D240" s="220" t="s">
        <v>146</v>
      </c>
      <c r="E240" s="221" t="s">
        <v>323</v>
      </c>
      <c r="F240" s="222" t="s">
        <v>324</v>
      </c>
      <c r="G240" s="223" t="s">
        <v>162</v>
      </c>
      <c r="H240" s="224">
        <v>10</v>
      </c>
      <c r="I240" s="225"/>
      <c r="J240" s="226">
        <f>ROUND(I240*H240,2)</f>
        <v>0</v>
      </c>
      <c r="K240" s="222" t="s">
        <v>150</v>
      </c>
      <c r="L240" s="71"/>
      <c r="M240" s="227" t="s">
        <v>21</v>
      </c>
      <c r="N240" s="228" t="s">
        <v>43</v>
      </c>
      <c r="O240" s="46"/>
      <c r="P240" s="229">
        <f>O240*H240</f>
        <v>0</v>
      </c>
      <c r="Q240" s="229">
        <v>0</v>
      </c>
      <c r="R240" s="229">
        <f>Q240*H240</f>
        <v>0</v>
      </c>
      <c r="S240" s="229">
        <v>0.075999999999999998</v>
      </c>
      <c r="T240" s="230">
        <f>S240*H240</f>
        <v>0.76000000000000001</v>
      </c>
      <c r="AR240" s="23" t="s">
        <v>151</v>
      </c>
      <c r="AT240" s="23" t="s">
        <v>146</v>
      </c>
      <c r="AU240" s="23" t="s">
        <v>82</v>
      </c>
      <c r="AY240" s="23" t="s">
        <v>143</v>
      </c>
      <c r="BE240" s="231">
        <f>IF(N240="základní",J240,0)</f>
        <v>0</v>
      </c>
      <c r="BF240" s="231">
        <f>IF(N240="snížená",J240,0)</f>
        <v>0</v>
      </c>
      <c r="BG240" s="231">
        <f>IF(N240="zákl. přenesená",J240,0)</f>
        <v>0</v>
      </c>
      <c r="BH240" s="231">
        <f>IF(N240="sníž. přenesená",J240,0)</f>
        <v>0</v>
      </c>
      <c r="BI240" s="231">
        <f>IF(N240="nulová",J240,0)</f>
        <v>0</v>
      </c>
      <c r="BJ240" s="23" t="s">
        <v>80</v>
      </c>
      <c r="BK240" s="231">
        <f>ROUND(I240*H240,2)</f>
        <v>0</v>
      </c>
      <c r="BL240" s="23" t="s">
        <v>151</v>
      </c>
      <c r="BM240" s="23" t="s">
        <v>325</v>
      </c>
    </row>
    <row r="241" s="1" customFormat="1">
      <c r="B241" s="45"/>
      <c r="C241" s="73"/>
      <c r="D241" s="232" t="s">
        <v>153</v>
      </c>
      <c r="E241" s="73"/>
      <c r="F241" s="233" t="s">
        <v>326</v>
      </c>
      <c r="G241" s="73"/>
      <c r="H241" s="73"/>
      <c r="I241" s="190"/>
      <c r="J241" s="73"/>
      <c r="K241" s="73"/>
      <c r="L241" s="71"/>
      <c r="M241" s="234"/>
      <c r="N241" s="46"/>
      <c r="O241" s="46"/>
      <c r="P241" s="46"/>
      <c r="Q241" s="46"/>
      <c r="R241" s="46"/>
      <c r="S241" s="46"/>
      <c r="T241" s="94"/>
      <c r="AT241" s="23" t="s">
        <v>153</v>
      </c>
      <c r="AU241" s="23" t="s">
        <v>82</v>
      </c>
    </row>
    <row r="242" s="11" customFormat="1">
      <c r="B242" s="235"/>
      <c r="C242" s="236"/>
      <c r="D242" s="232" t="s">
        <v>155</v>
      </c>
      <c r="E242" s="237" t="s">
        <v>21</v>
      </c>
      <c r="F242" s="238" t="s">
        <v>327</v>
      </c>
      <c r="G242" s="236"/>
      <c r="H242" s="237" t="s">
        <v>21</v>
      </c>
      <c r="I242" s="239"/>
      <c r="J242" s="236"/>
      <c r="K242" s="236"/>
      <c r="L242" s="240"/>
      <c r="M242" s="241"/>
      <c r="N242" s="242"/>
      <c r="O242" s="242"/>
      <c r="P242" s="242"/>
      <c r="Q242" s="242"/>
      <c r="R242" s="242"/>
      <c r="S242" s="242"/>
      <c r="T242" s="243"/>
      <c r="AT242" s="244" t="s">
        <v>155</v>
      </c>
      <c r="AU242" s="244" t="s">
        <v>82</v>
      </c>
      <c r="AV242" s="11" t="s">
        <v>80</v>
      </c>
      <c r="AW242" s="11" t="s">
        <v>35</v>
      </c>
      <c r="AX242" s="11" t="s">
        <v>72</v>
      </c>
      <c r="AY242" s="244" t="s">
        <v>143</v>
      </c>
    </row>
    <row r="243" s="12" customFormat="1">
      <c r="B243" s="245"/>
      <c r="C243" s="246"/>
      <c r="D243" s="232" t="s">
        <v>155</v>
      </c>
      <c r="E243" s="247" t="s">
        <v>21</v>
      </c>
      <c r="F243" s="248" t="s">
        <v>1111</v>
      </c>
      <c r="G243" s="246"/>
      <c r="H243" s="249">
        <v>1.8</v>
      </c>
      <c r="I243" s="250"/>
      <c r="J243" s="246"/>
      <c r="K243" s="246"/>
      <c r="L243" s="251"/>
      <c r="M243" s="252"/>
      <c r="N243" s="253"/>
      <c r="O243" s="253"/>
      <c r="P243" s="253"/>
      <c r="Q243" s="253"/>
      <c r="R243" s="253"/>
      <c r="S243" s="253"/>
      <c r="T243" s="254"/>
      <c r="AT243" s="255" t="s">
        <v>155</v>
      </c>
      <c r="AU243" s="255" t="s">
        <v>82</v>
      </c>
      <c r="AV243" s="12" t="s">
        <v>82</v>
      </c>
      <c r="AW243" s="12" t="s">
        <v>35</v>
      </c>
      <c r="AX243" s="12" t="s">
        <v>72</v>
      </c>
      <c r="AY243" s="255" t="s">
        <v>143</v>
      </c>
    </row>
    <row r="244" s="12" customFormat="1">
      <c r="B244" s="245"/>
      <c r="C244" s="246"/>
      <c r="D244" s="232" t="s">
        <v>155</v>
      </c>
      <c r="E244" s="247" t="s">
        <v>21</v>
      </c>
      <c r="F244" s="248" t="s">
        <v>328</v>
      </c>
      <c r="G244" s="246"/>
      <c r="H244" s="249">
        <v>6.4000000000000004</v>
      </c>
      <c r="I244" s="250"/>
      <c r="J244" s="246"/>
      <c r="K244" s="246"/>
      <c r="L244" s="251"/>
      <c r="M244" s="252"/>
      <c r="N244" s="253"/>
      <c r="O244" s="253"/>
      <c r="P244" s="253"/>
      <c r="Q244" s="253"/>
      <c r="R244" s="253"/>
      <c r="S244" s="253"/>
      <c r="T244" s="254"/>
      <c r="AT244" s="255" t="s">
        <v>155</v>
      </c>
      <c r="AU244" s="255" t="s">
        <v>82</v>
      </c>
      <c r="AV244" s="12" t="s">
        <v>82</v>
      </c>
      <c r="AW244" s="12" t="s">
        <v>35</v>
      </c>
      <c r="AX244" s="12" t="s">
        <v>72</v>
      </c>
      <c r="AY244" s="255" t="s">
        <v>143</v>
      </c>
    </row>
    <row r="245" s="12" customFormat="1">
      <c r="B245" s="245"/>
      <c r="C245" s="246"/>
      <c r="D245" s="232" t="s">
        <v>155</v>
      </c>
      <c r="E245" s="247" t="s">
        <v>21</v>
      </c>
      <c r="F245" s="248" t="s">
        <v>1254</v>
      </c>
      <c r="G245" s="246"/>
      <c r="H245" s="249">
        <v>1.8</v>
      </c>
      <c r="I245" s="250"/>
      <c r="J245" s="246"/>
      <c r="K245" s="246"/>
      <c r="L245" s="251"/>
      <c r="M245" s="252"/>
      <c r="N245" s="253"/>
      <c r="O245" s="253"/>
      <c r="P245" s="253"/>
      <c r="Q245" s="253"/>
      <c r="R245" s="253"/>
      <c r="S245" s="253"/>
      <c r="T245" s="254"/>
      <c r="AT245" s="255" t="s">
        <v>155</v>
      </c>
      <c r="AU245" s="255" t="s">
        <v>82</v>
      </c>
      <c r="AV245" s="12" t="s">
        <v>82</v>
      </c>
      <c r="AW245" s="12" t="s">
        <v>35</v>
      </c>
      <c r="AX245" s="12" t="s">
        <v>72</v>
      </c>
      <c r="AY245" s="255" t="s">
        <v>143</v>
      </c>
    </row>
    <row r="246" s="13" customFormat="1">
      <c r="B246" s="256"/>
      <c r="C246" s="257"/>
      <c r="D246" s="232" t="s">
        <v>155</v>
      </c>
      <c r="E246" s="258" t="s">
        <v>21</v>
      </c>
      <c r="F246" s="259" t="s">
        <v>167</v>
      </c>
      <c r="G246" s="257"/>
      <c r="H246" s="260">
        <v>10</v>
      </c>
      <c r="I246" s="261"/>
      <c r="J246" s="257"/>
      <c r="K246" s="257"/>
      <c r="L246" s="262"/>
      <c r="M246" s="263"/>
      <c r="N246" s="264"/>
      <c r="O246" s="264"/>
      <c r="P246" s="264"/>
      <c r="Q246" s="264"/>
      <c r="R246" s="264"/>
      <c r="S246" s="264"/>
      <c r="T246" s="265"/>
      <c r="AT246" s="266" t="s">
        <v>155</v>
      </c>
      <c r="AU246" s="266" t="s">
        <v>82</v>
      </c>
      <c r="AV246" s="13" t="s">
        <v>151</v>
      </c>
      <c r="AW246" s="13" t="s">
        <v>35</v>
      </c>
      <c r="AX246" s="13" t="s">
        <v>80</v>
      </c>
      <c r="AY246" s="266" t="s">
        <v>143</v>
      </c>
    </row>
    <row r="247" s="1" customFormat="1" ht="25.5" customHeight="1">
      <c r="B247" s="45"/>
      <c r="C247" s="220" t="s">
        <v>303</v>
      </c>
      <c r="D247" s="220" t="s">
        <v>146</v>
      </c>
      <c r="E247" s="221" t="s">
        <v>330</v>
      </c>
      <c r="F247" s="222" t="s">
        <v>331</v>
      </c>
      <c r="G247" s="223" t="s">
        <v>162</v>
      </c>
      <c r="H247" s="224">
        <v>294.89100000000002</v>
      </c>
      <c r="I247" s="225"/>
      <c r="J247" s="226">
        <f>ROUND(I247*H247,2)</f>
        <v>0</v>
      </c>
      <c r="K247" s="222" t="s">
        <v>150</v>
      </c>
      <c r="L247" s="71"/>
      <c r="M247" s="227" t="s">
        <v>21</v>
      </c>
      <c r="N247" s="228" t="s">
        <v>43</v>
      </c>
      <c r="O247" s="46"/>
      <c r="P247" s="229">
        <f>O247*H247</f>
        <v>0</v>
      </c>
      <c r="Q247" s="229">
        <v>0</v>
      </c>
      <c r="R247" s="229">
        <f>Q247*H247</f>
        <v>0</v>
      </c>
      <c r="S247" s="229">
        <v>0.01</v>
      </c>
      <c r="T247" s="230">
        <f>S247*H247</f>
        <v>2.9489100000000001</v>
      </c>
      <c r="AR247" s="23" t="s">
        <v>151</v>
      </c>
      <c r="AT247" s="23" t="s">
        <v>146</v>
      </c>
      <c r="AU247" s="23" t="s">
        <v>82</v>
      </c>
      <c r="AY247" s="23" t="s">
        <v>143</v>
      </c>
      <c r="BE247" s="231">
        <f>IF(N247="základní",J247,0)</f>
        <v>0</v>
      </c>
      <c r="BF247" s="231">
        <f>IF(N247="snížená",J247,0)</f>
        <v>0</v>
      </c>
      <c r="BG247" s="231">
        <f>IF(N247="zákl. přenesená",J247,0)</f>
        <v>0</v>
      </c>
      <c r="BH247" s="231">
        <f>IF(N247="sníž. přenesená",J247,0)</f>
        <v>0</v>
      </c>
      <c r="BI247" s="231">
        <f>IF(N247="nulová",J247,0)</f>
        <v>0</v>
      </c>
      <c r="BJ247" s="23" t="s">
        <v>80</v>
      </c>
      <c r="BK247" s="231">
        <f>ROUND(I247*H247,2)</f>
        <v>0</v>
      </c>
      <c r="BL247" s="23" t="s">
        <v>151</v>
      </c>
      <c r="BM247" s="23" t="s">
        <v>332</v>
      </c>
    </row>
    <row r="248" s="1" customFormat="1">
      <c r="B248" s="45"/>
      <c r="C248" s="73"/>
      <c r="D248" s="232" t="s">
        <v>153</v>
      </c>
      <c r="E248" s="73"/>
      <c r="F248" s="233" t="s">
        <v>333</v>
      </c>
      <c r="G248" s="73"/>
      <c r="H248" s="73"/>
      <c r="I248" s="190"/>
      <c r="J248" s="73"/>
      <c r="K248" s="73"/>
      <c r="L248" s="71"/>
      <c r="M248" s="234"/>
      <c r="N248" s="46"/>
      <c r="O248" s="46"/>
      <c r="P248" s="46"/>
      <c r="Q248" s="46"/>
      <c r="R248" s="46"/>
      <c r="S248" s="46"/>
      <c r="T248" s="94"/>
      <c r="AT248" s="23" t="s">
        <v>153</v>
      </c>
      <c r="AU248" s="23" t="s">
        <v>82</v>
      </c>
    </row>
    <row r="249" s="11" customFormat="1">
      <c r="B249" s="235"/>
      <c r="C249" s="236"/>
      <c r="D249" s="232" t="s">
        <v>155</v>
      </c>
      <c r="E249" s="237" t="s">
        <v>21</v>
      </c>
      <c r="F249" s="238" t="s">
        <v>216</v>
      </c>
      <c r="G249" s="236"/>
      <c r="H249" s="237" t="s">
        <v>21</v>
      </c>
      <c r="I249" s="239"/>
      <c r="J249" s="236"/>
      <c r="K249" s="236"/>
      <c r="L249" s="240"/>
      <c r="M249" s="241"/>
      <c r="N249" s="242"/>
      <c r="O249" s="242"/>
      <c r="P249" s="242"/>
      <c r="Q249" s="242"/>
      <c r="R249" s="242"/>
      <c r="S249" s="242"/>
      <c r="T249" s="243"/>
      <c r="AT249" s="244" t="s">
        <v>155</v>
      </c>
      <c r="AU249" s="244" t="s">
        <v>82</v>
      </c>
      <c r="AV249" s="11" t="s">
        <v>80</v>
      </c>
      <c r="AW249" s="11" t="s">
        <v>35</v>
      </c>
      <c r="AX249" s="11" t="s">
        <v>72</v>
      </c>
      <c r="AY249" s="244" t="s">
        <v>143</v>
      </c>
    </row>
    <row r="250" s="12" customFormat="1">
      <c r="B250" s="245"/>
      <c r="C250" s="246"/>
      <c r="D250" s="232" t="s">
        <v>155</v>
      </c>
      <c r="E250" s="247" t="s">
        <v>21</v>
      </c>
      <c r="F250" s="248" t="s">
        <v>1218</v>
      </c>
      <c r="G250" s="246"/>
      <c r="H250" s="249">
        <v>148.70400000000001</v>
      </c>
      <c r="I250" s="250"/>
      <c r="J250" s="246"/>
      <c r="K250" s="246"/>
      <c r="L250" s="251"/>
      <c r="M250" s="252"/>
      <c r="N250" s="253"/>
      <c r="O250" s="253"/>
      <c r="P250" s="253"/>
      <c r="Q250" s="253"/>
      <c r="R250" s="253"/>
      <c r="S250" s="253"/>
      <c r="T250" s="254"/>
      <c r="AT250" s="255" t="s">
        <v>155</v>
      </c>
      <c r="AU250" s="255" t="s">
        <v>82</v>
      </c>
      <c r="AV250" s="12" t="s">
        <v>82</v>
      </c>
      <c r="AW250" s="12" t="s">
        <v>35</v>
      </c>
      <c r="AX250" s="12" t="s">
        <v>72</v>
      </c>
      <c r="AY250" s="255" t="s">
        <v>143</v>
      </c>
    </row>
    <row r="251" s="12" customFormat="1">
      <c r="B251" s="245"/>
      <c r="C251" s="246"/>
      <c r="D251" s="232" t="s">
        <v>155</v>
      </c>
      <c r="E251" s="247" t="s">
        <v>21</v>
      </c>
      <c r="F251" s="248" t="s">
        <v>1219</v>
      </c>
      <c r="G251" s="246"/>
      <c r="H251" s="249">
        <v>198.26300000000001</v>
      </c>
      <c r="I251" s="250"/>
      <c r="J251" s="246"/>
      <c r="K251" s="246"/>
      <c r="L251" s="251"/>
      <c r="M251" s="252"/>
      <c r="N251" s="253"/>
      <c r="O251" s="253"/>
      <c r="P251" s="253"/>
      <c r="Q251" s="253"/>
      <c r="R251" s="253"/>
      <c r="S251" s="253"/>
      <c r="T251" s="254"/>
      <c r="AT251" s="255" t="s">
        <v>155</v>
      </c>
      <c r="AU251" s="255" t="s">
        <v>82</v>
      </c>
      <c r="AV251" s="12" t="s">
        <v>82</v>
      </c>
      <c r="AW251" s="12" t="s">
        <v>35</v>
      </c>
      <c r="AX251" s="12" t="s">
        <v>72</v>
      </c>
      <c r="AY251" s="255" t="s">
        <v>143</v>
      </c>
    </row>
    <row r="252" s="12" customFormat="1">
      <c r="B252" s="245"/>
      <c r="C252" s="246"/>
      <c r="D252" s="232" t="s">
        <v>155</v>
      </c>
      <c r="E252" s="247" t="s">
        <v>21</v>
      </c>
      <c r="F252" s="248" t="s">
        <v>1220</v>
      </c>
      <c r="G252" s="246"/>
      <c r="H252" s="249">
        <v>-15.960000000000001</v>
      </c>
      <c r="I252" s="250"/>
      <c r="J252" s="246"/>
      <c r="K252" s="246"/>
      <c r="L252" s="251"/>
      <c r="M252" s="252"/>
      <c r="N252" s="253"/>
      <c r="O252" s="253"/>
      <c r="P252" s="253"/>
      <c r="Q252" s="253"/>
      <c r="R252" s="253"/>
      <c r="S252" s="253"/>
      <c r="T252" s="254"/>
      <c r="AT252" s="255" t="s">
        <v>155</v>
      </c>
      <c r="AU252" s="255" t="s">
        <v>82</v>
      </c>
      <c r="AV252" s="12" t="s">
        <v>82</v>
      </c>
      <c r="AW252" s="12" t="s">
        <v>35</v>
      </c>
      <c r="AX252" s="12" t="s">
        <v>72</v>
      </c>
      <c r="AY252" s="255" t="s">
        <v>143</v>
      </c>
    </row>
    <row r="253" s="12" customFormat="1">
      <c r="B253" s="245"/>
      <c r="C253" s="246"/>
      <c r="D253" s="232" t="s">
        <v>155</v>
      </c>
      <c r="E253" s="247" t="s">
        <v>21</v>
      </c>
      <c r="F253" s="248" t="s">
        <v>1221</v>
      </c>
      <c r="G253" s="246"/>
      <c r="H253" s="249">
        <v>-16.116</v>
      </c>
      <c r="I253" s="250"/>
      <c r="J253" s="246"/>
      <c r="K253" s="246"/>
      <c r="L253" s="251"/>
      <c r="M253" s="252"/>
      <c r="N253" s="253"/>
      <c r="O253" s="253"/>
      <c r="P253" s="253"/>
      <c r="Q253" s="253"/>
      <c r="R253" s="253"/>
      <c r="S253" s="253"/>
      <c r="T253" s="254"/>
      <c r="AT253" s="255" t="s">
        <v>155</v>
      </c>
      <c r="AU253" s="255" t="s">
        <v>82</v>
      </c>
      <c r="AV253" s="12" t="s">
        <v>82</v>
      </c>
      <c r="AW253" s="12" t="s">
        <v>35</v>
      </c>
      <c r="AX253" s="12" t="s">
        <v>72</v>
      </c>
      <c r="AY253" s="255" t="s">
        <v>143</v>
      </c>
    </row>
    <row r="254" s="12" customFormat="1">
      <c r="B254" s="245"/>
      <c r="C254" s="246"/>
      <c r="D254" s="232" t="s">
        <v>155</v>
      </c>
      <c r="E254" s="247" t="s">
        <v>21</v>
      </c>
      <c r="F254" s="248" t="s">
        <v>1222</v>
      </c>
      <c r="G254" s="246"/>
      <c r="H254" s="249">
        <v>-7.2000000000000002</v>
      </c>
      <c r="I254" s="250"/>
      <c r="J254" s="246"/>
      <c r="K254" s="246"/>
      <c r="L254" s="251"/>
      <c r="M254" s="252"/>
      <c r="N254" s="253"/>
      <c r="O254" s="253"/>
      <c r="P254" s="253"/>
      <c r="Q254" s="253"/>
      <c r="R254" s="253"/>
      <c r="S254" s="253"/>
      <c r="T254" s="254"/>
      <c r="AT254" s="255" t="s">
        <v>155</v>
      </c>
      <c r="AU254" s="255" t="s">
        <v>82</v>
      </c>
      <c r="AV254" s="12" t="s">
        <v>82</v>
      </c>
      <c r="AW254" s="12" t="s">
        <v>35</v>
      </c>
      <c r="AX254" s="12" t="s">
        <v>72</v>
      </c>
      <c r="AY254" s="255" t="s">
        <v>143</v>
      </c>
    </row>
    <row r="255" s="12" customFormat="1">
      <c r="B255" s="245"/>
      <c r="C255" s="246"/>
      <c r="D255" s="232" t="s">
        <v>155</v>
      </c>
      <c r="E255" s="247" t="s">
        <v>21</v>
      </c>
      <c r="F255" s="248" t="s">
        <v>1223</v>
      </c>
      <c r="G255" s="246"/>
      <c r="H255" s="249">
        <v>-12.800000000000001</v>
      </c>
      <c r="I255" s="250"/>
      <c r="J255" s="246"/>
      <c r="K255" s="246"/>
      <c r="L255" s="251"/>
      <c r="M255" s="252"/>
      <c r="N255" s="253"/>
      <c r="O255" s="253"/>
      <c r="P255" s="253"/>
      <c r="Q255" s="253"/>
      <c r="R255" s="253"/>
      <c r="S255" s="253"/>
      <c r="T255" s="254"/>
      <c r="AT255" s="255" t="s">
        <v>155</v>
      </c>
      <c r="AU255" s="255" t="s">
        <v>82</v>
      </c>
      <c r="AV255" s="12" t="s">
        <v>82</v>
      </c>
      <c r="AW255" s="12" t="s">
        <v>35</v>
      </c>
      <c r="AX255" s="12" t="s">
        <v>72</v>
      </c>
      <c r="AY255" s="255" t="s">
        <v>143</v>
      </c>
    </row>
    <row r="256" s="13" customFormat="1">
      <c r="B256" s="256"/>
      <c r="C256" s="257"/>
      <c r="D256" s="232" t="s">
        <v>155</v>
      </c>
      <c r="E256" s="258" t="s">
        <v>21</v>
      </c>
      <c r="F256" s="259" t="s">
        <v>167</v>
      </c>
      <c r="G256" s="257"/>
      <c r="H256" s="260">
        <v>294.89100000000002</v>
      </c>
      <c r="I256" s="261"/>
      <c r="J256" s="257"/>
      <c r="K256" s="257"/>
      <c r="L256" s="262"/>
      <c r="M256" s="263"/>
      <c r="N256" s="264"/>
      <c r="O256" s="264"/>
      <c r="P256" s="264"/>
      <c r="Q256" s="264"/>
      <c r="R256" s="264"/>
      <c r="S256" s="264"/>
      <c r="T256" s="265"/>
      <c r="AT256" s="266" t="s">
        <v>155</v>
      </c>
      <c r="AU256" s="266" t="s">
        <v>82</v>
      </c>
      <c r="AV256" s="13" t="s">
        <v>151</v>
      </c>
      <c r="AW256" s="13" t="s">
        <v>35</v>
      </c>
      <c r="AX256" s="13" t="s">
        <v>80</v>
      </c>
      <c r="AY256" s="266" t="s">
        <v>143</v>
      </c>
    </row>
    <row r="257" s="1" customFormat="1" ht="25.5" customHeight="1">
      <c r="B257" s="45"/>
      <c r="C257" s="220" t="s">
        <v>309</v>
      </c>
      <c r="D257" s="220" t="s">
        <v>146</v>
      </c>
      <c r="E257" s="221" t="s">
        <v>339</v>
      </c>
      <c r="F257" s="222" t="s">
        <v>340</v>
      </c>
      <c r="G257" s="223" t="s">
        <v>162</v>
      </c>
      <c r="H257" s="224">
        <v>15.960000000000001</v>
      </c>
      <c r="I257" s="225"/>
      <c r="J257" s="226">
        <f>ROUND(I257*H257,2)</f>
        <v>0</v>
      </c>
      <c r="K257" s="222" t="s">
        <v>150</v>
      </c>
      <c r="L257" s="71"/>
      <c r="M257" s="227" t="s">
        <v>21</v>
      </c>
      <c r="N257" s="228" t="s">
        <v>43</v>
      </c>
      <c r="O257" s="46"/>
      <c r="P257" s="229">
        <f>O257*H257</f>
        <v>0</v>
      </c>
      <c r="Q257" s="229">
        <v>0</v>
      </c>
      <c r="R257" s="229">
        <f>Q257*H257</f>
        <v>0</v>
      </c>
      <c r="S257" s="229">
        <v>0.045999999999999999</v>
      </c>
      <c r="T257" s="230">
        <f>S257*H257</f>
        <v>0.73416000000000003</v>
      </c>
      <c r="AR257" s="23" t="s">
        <v>151</v>
      </c>
      <c r="AT257" s="23" t="s">
        <v>146</v>
      </c>
      <c r="AU257" s="23" t="s">
        <v>82</v>
      </c>
      <c r="AY257" s="23" t="s">
        <v>143</v>
      </c>
      <c r="BE257" s="231">
        <f>IF(N257="základní",J257,0)</f>
        <v>0</v>
      </c>
      <c r="BF257" s="231">
        <f>IF(N257="snížená",J257,0)</f>
        <v>0</v>
      </c>
      <c r="BG257" s="231">
        <f>IF(N257="zákl. přenesená",J257,0)</f>
        <v>0</v>
      </c>
      <c r="BH257" s="231">
        <f>IF(N257="sníž. přenesená",J257,0)</f>
        <v>0</v>
      </c>
      <c r="BI257" s="231">
        <f>IF(N257="nulová",J257,0)</f>
        <v>0</v>
      </c>
      <c r="BJ257" s="23" t="s">
        <v>80</v>
      </c>
      <c r="BK257" s="231">
        <f>ROUND(I257*H257,2)</f>
        <v>0</v>
      </c>
      <c r="BL257" s="23" t="s">
        <v>151</v>
      </c>
      <c r="BM257" s="23" t="s">
        <v>341</v>
      </c>
    </row>
    <row r="258" s="1" customFormat="1">
      <c r="B258" s="45"/>
      <c r="C258" s="73"/>
      <c r="D258" s="232" t="s">
        <v>153</v>
      </c>
      <c r="E258" s="73"/>
      <c r="F258" s="233" t="s">
        <v>333</v>
      </c>
      <c r="G258" s="73"/>
      <c r="H258" s="73"/>
      <c r="I258" s="190"/>
      <c r="J258" s="73"/>
      <c r="K258" s="73"/>
      <c r="L258" s="71"/>
      <c r="M258" s="234"/>
      <c r="N258" s="46"/>
      <c r="O258" s="46"/>
      <c r="P258" s="46"/>
      <c r="Q258" s="46"/>
      <c r="R258" s="46"/>
      <c r="S258" s="46"/>
      <c r="T258" s="94"/>
      <c r="AT258" s="23" t="s">
        <v>153</v>
      </c>
      <c r="AU258" s="23" t="s">
        <v>82</v>
      </c>
    </row>
    <row r="259" s="11" customFormat="1">
      <c r="B259" s="235"/>
      <c r="C259" s="236"/>
      <c r="D259" s="232" t="s">
        <v>155</v>
      </c>
      <c r="E259" s="237" t="s">
        <v>21</v>
      </c>
      <c r="F259" s="238" t="s">
        <v>342</v>
      </c>
      <c r="G259" s="236"/>
      <c r="H259" s="237" t="s">
        <v>21</v>
      </c>
      <c r="I259" s="239"/>
      <c r="J259" s="236"/>
      <c r="K259" s="236"/>
      <c r="L259" s="240"/>
      <c r="M259" s="241"/>
      <c r="N259" s="242"/>
      <c r="O259" s="242"/>
      <c r="P259" s="242"/>
      <c r="Q259" s="242"/>
      <c r="R259" s="242"/>
      <c r="S259" s="242"/>
      <c r="T259" s="243"/>
      <c r="AT259" s="244" t="s">
        <v>155</v>
      </c>
      <c r="AU259" s="244" t="s">
        <v>82</v>
      </c>
      <c r="AV259" s="11" t="s">
        <v>80</v>
      </c>
      <c r="AW259" s="11" t="s">
        <v>35</v>
      </c>
      <c r="AX259" s="11" t="s">
        <v>72</v>
      </c>
      <c r="AY259" s="244" t="s">
        <v>143</v>
      </c>
    </row>
    <row r="260" s="12" customFormat="1">
      <c r="B260" s="245"/>
      <c r="C260" s="246"/>
      <c r="D260" s="232" t="s">
        <v>155</v>
      </c>
      <c r="E260" s="247" t="s">
        <v>21</v>
      </c>
      <c r="F260" s="248" t="s">
        <v>1214</v>
      </c>
      <c r="G260" s="246"/>
      <c r="H260" s="249">
        <v>4.0499999999999998</v>
      </c>
      <c r="I260" s="250"/>
      <c r="J260" s="246"/>
      <c r="K260" s="246"/>
      <c r="L260" s="251"/>
      <c r="M260" s="252"/>
      <c r="N260" s="253"/>
      <c r="O260" s="253"/>
      <c r="P260" s="253"/>
      <c r="Q260" s="253"/>
      <c r="R260" s="253"/>
      <c r="S260" s="253"/>
      <c r="T260" s="254"/>
      <c r="AT260" s="255" t="s">
        <v>155</v>
      </c>
      <c r="AU260" s="255" t="s">
        <v>82</v>
      </c>
      <c r="AV260" s="12" t="s">
        <v>82</v>
      </c>
      <c r="AW260" s="12" t="s">
        <v>35</v>
      </c>
      <c r="AX260" s="12" t="s">
        <v>72</v>
      </c>
      <c r="AY260" s="255" t="s">
        <v>143</v>
      </c>
    </row>
    <row r="261" s="12" customFormat="1">
      <c r="B261" s="245"/>
      <c r="C261" s="246"/>
      <c r="D261" s="232" t="s">
        <v>155</v>
      </c>
      <c r="E261" s="247" t="s">
        <v>21</v>
      </c>
      <c r="F261" s="248" t="s">
        <v>1215</v>
      </c>
      <c r="G261" s="246"/>
      <c r="H261" s="249">
        <v>7.7249999999999996</v>
      </c>
      <c r="I261" s="250"/>
      <c r="J261" s="246"/>
      <c r="K261" s="246"/>
      <c r="L261" s="251"/>
      <c r="M261" s="252"/>
      <c r="N261" s="253"/>
      <c r="O261" s="253"/>
      <c r="P261" s="253"/>
      <c r="Q261" s="253"/>
      <c r="R261" s="253"/>
      <c r="S261" s="253"/>
      <c r="T261" s="254"/>
      <c r="AT261" s="255" t="s">
        <v>155</v>
      </c>
      <c r="AU261" s="255" t="s">
        <v>82</v>
      </c>
      <c r="AV261" s="12" t="s">
        <v>82</v>
      </c>
      <c r="AW261" s="12" t="s">
        <v>35</v>
      </c>
      <c r="AX261" s="12" t="s">
        <v>72</v>
      </c>
      <c r="AY261" s="255" t="s">
        <v>143</v>
      </c>
    </row>
    <row r="262" s="12" customFormat="1">
      <c r="B262" s="245"/>
      <c r="C262" s="246"/>
      <c r="D262" s="232" t="s">
        <v>155</v>
      </c>
      <c r="E262" s="247" t="s">
        <v>21</v>
      </c>
      <c r="F262" s="248" t="s">
        <v>1216</v>
      </c>
      <c r="G262" s="246"/>
      <c r="H262" s="249">
        <v>4.1849999999999996</v>
      </c>
      <c r="I262" s="250"/>
      <c r="J262" s="246"/>
      <c r="K262" s="246"/>
      <c r="L262" s="251"/>
      <c r="M262" s="252"/>
      <c r="N262" s="253"/>
      <c r="O262" s="253"/>
      <c r="P262" s="253"/>
      <c r="Q262" s="253"/>
      <c r="R262" s="253"/>
      <c r="S262" s="253"/>
      <c r="T262" s="254"/>
      <c r="AT262" s="255" t="s">
        <v>155</v>
      </c>
      <c r="AU262" s="255" t="s">
        <v>82</v>
      </c>
      <c r="AV262" s="12" t="s">
        <v>82</v>
      </c>
      <c r="AW262" s="12" t="s">
        <v>35</v>
      </c>
      <c r="AX262" s="12" t="s">
        <v>72</v>
      </c>
      <c r="AY262" s="255" t="s">
        <v>143</v>
      </c>
    </row>
    <row r="263" s="13" customFormat="1">
      <c r="B263" s="256"/>
      <c r="C263" s="257"/>
      <c r="D263" s="232" t="s">
        <v>155</v>
      </c>
      <c r="E263" s="258" t="s">
        <v>21</v>
      </c>
      <c r="F263" s="259" t="s">
        <v>167</v>
      </c>
      <c r="G263" s="257"/>
      <c r="H263" s="260">
        <v>15.960000000000001</v>
      </c>
      <c r="I263" s="261"/>
      <c r="J263" s="257"/>
      <c r="K263" s="257"/>
      <c r="L263" s="262"/>
      <c r="M263" s="263"/>
      <c r="N263" s="264"/>
      <c r="O263" s="264"/>
      <c r="P263" s="264"/>
      <c r="Q263" s="264"/>
      <c r="R263" s="264"/>
      <c r="S263" s="264"/>
      <c r="T263" s="265"/>
      <c r="AT263" s="266" t="s">
        <v>155</v>
      </c>
      <c r="AU263" s="266" t="s">
        <v>82</v>
      </c>
      <c r="AV263" s="13" t="s">
        <v>151</v>
      </c>
      <c r="AW263" s="13" t="s">
        <v>35</v>
      </c>
      <c r="AX263" s="13" t="s">
        <v>80</v>
      </c>
      <c r="AY263" s="266" t="s">
        <v>143</v>
      </c>
    </row>
    <row r="264" s="10" customFormat="1" ht="29.88" customHeight="1">
      <c r="B264" s="204"/>
      <c r="C264" s="205"/>
      <c r="D264" s="206" t="s">
        <v>71</v>
      </c>
      <c r="E264" s="218" t="s">
        <v>365</v>
      </c>
      <c r="F264" s="218" t="s">
        <v>366</v>
      </c>
      <c r="G264" s="205"/>
      <c r="H264" s="205"/>
      <c r="I264" s="208"/>
      <c r="J264" s="219">
        <f>BK264</f>
        <v>0</v>
      </c>
      <c r="K264" s="205"/>
      <c r="L264" s="210"/>
      <c r="M264" s="211"/>
      <c r="N264" s="212"/>
      <c r="O264" s="212"/>
      <c r="P264" s="213">
        <f>SUM(P265:P274)</f>
        <v>0</v>
      </c>
      <c r="Q264" s="212"/>
      <c r="R264" s="213">
        <f>SUM(R265:R274)</f>
        <v>0</v>
      </c>
      <c r="S264" s="212"/>
      <c r="T264" s="214">
        <f>SUM(T265:T274)</f>
        <v>0</v>
      </c>
      <c r="AR264" s="215" t="s">
        <v>80</v>
      </c>
      <c r="AT264" s="216" t="s">
        <v>71</v>
      </c>
      <c r="AU264" s="216" t="s">
        <v>80</v>
      </c>
      <c r="AY264" s="215" t="s">
        <v>143</v>
      </c>
      <c r="BK264" s="217">
        <f>SUM(BK265:BK274)</f>
        <v>0</v>
      </c>
    </row>
    <row r="265" s="1" customFormat="1" ht="25.5" customHeight="1">
      <c r="B265" s="45"/>
      <c r="C265" s="220" t="s">
        <v>314</v>
      </c>
      <c r="D265" s="220" t="s">
        <v>146</v>
      </c>
      <c r="E265" s="221" t="s">
        <v>368</v>
      </c>
      <c r="F265" s="222" t="s">
        <v>369</v>
      </c>
      <c r="G265" s="223" t="s">
        <v>370</v>
      </c>
      <c r="H265" s="224">
        <v>17.457999999999998</v>
      </c>
      <c r="I265" s="225"/>
      <c r="J265" s="226">
        <f>ROUND(I265*H265,2)</f>
        <v>0</v>
      </c>
      <c r="K265" s="222" t="s">
        <v>150</v>
      </c>
      <c r="L265" s="71"/>
      <c r="M265" s="227" t="s">
        <v>21</v>
      </c>
      <c r="N265" s="228" t="s">
        <v>43</v>
      </c>
      <c r="O265" s="46"/>
      <c r="P265" s="229">
        <f>O265*H265</f>
        <v>0</v>
      </c>
      <c r="Q265" s="229">
        <v>0</v>
      </c>
      <c r="R265" s="229">
        <f>Q265*H265</f>
        <v>0</v>
      </c>
      <c r="S265" s="229">
        <v>0</v>
      </c>
      <c r="T265" s="230">
        <f>S265*H265</f>
        <v>0</v>
      </c>
      <c r="AR265" s="23" t="s">
        <v>151</v>
      </c>
      <c r="AT265" s="23" t="s">
        <v>146</v>
      </c>
      <c r="AU265" s="23" t="s">
        <v>82</v>
      </c>
      <c r="AY265" s="23" t="s">
        <v>143</v>
      </c>
      <c r="BE265" s="231">
        <f>IF(N265="základní",J265,0)</f>
        <v>0</v>
      </c>
      <c r="BF265" s="231">
        <f>IF(N265="snížená",J265,0)</f>
        <v>0</v>
      </c>
      <c r="BG265" s="231">
        <f>IF(N265="zákl. přenesená",J265,0)</f>
        <v>0</v>
      </c>
      <c r="BH265" s="231">
        <f>IF(N265="sníž. přenesená",J265,0)</f>
        <v>0</v>
      </c>
      <c r="BI265" s="231">
        <f>IF(N265="nulová",J265,0)</f>
        <v>0</v>
      </c>
      <c r="BJ265" s="23" t="s">
        <v>80</v>
      </c>
      <c r="BK265" s="231">
        <f>ROUND(I265*H265,2)</f>
        <v>0</v>
      </c>
      <c r="BL265" s="23" t="s">
        <v>151</v>
      </c>
      <c r="BM265" s="23" t="s">
        <v>371</v>
      </c>
    </row>
    <row r="266" s="1" customFormat="1">
      <c r="B266" s="45"/>
      <c r="C266" s="73"/>
      <c r="D266" s="232" t="s">
        <v>153</v>
      </c>
      <c r="E266" s="73"/>
      <c r="F266" s="233" t="s">
        <v>372</v>
      </c>
      <c r="G266" s="73"/>
      <c r="H266" s="73"/>
      <c r="I266" s="190"/>
      <c r="J266" s="73"/>
      <c r="K266" s="73"/>
      <c r="L266" s="71"/>
      <c r="M266" s="234"/>
      <c r="N266" s="46"/>
      <c r="O266" s="46"/>
      <c r="P266" s="46"/>
      <c r="Q266" s="46"/>
      <c r="R266" s="46"/>
      <c r="S266" s="46"/>
      <c r="T266" s="94"/>
      <c r="AT266" s="23" t="s">
        <v>153</v>
      </c>
      <c r="AU266" s="23" t="s">
        <v>82</v>
      </c>
    </row>
    <row r="267" s="1" customFormat="1" ht="25.5" customHeight="1">
      <c r="B267" s="45"/>
      <c r="C267" s="220" t="s">
        <v>322</v>
      </c>
      <c r="D267" s="220" t="s">
        <v>146</v>
      </c>
      <c r="E267" s="221" t="s">
        <v>374</v>
      </c>
      <c r="F267" s="222" t="s">
        <v>375</v>
      </c>
      <c r="G267" s="223" t="s">
        <v>370</v>
      </c>
      <c r="H267" s="224">
        <v>17.457999999999998</v>
      </c>
      <c r="I267" s="225"/>
      <c r="J267" s="226">
        <f>ROUND(I267*H267,2)</f>
        <v>0</v>
      </c>
      <c r="K267" s="222" t="s">
        <v>150</v>
      </c>
      <c r="L267" s="71"/>
      <c r="M267" s="227" t="s">
        <v>21</v>
      </c>
      <c r="N267" s="228" t="s">
        <v>43</v>
      </c>
      <c r="O267" s="46"/>
      <c r="P267" s="229">
        <f>O267*H267</f>
        <v>0</v>
      </c>
      <c r="Q267" s="229">
        <v>0</v>
      </c>
      <c r="R267" s="229">
        <f>Q267*H267</f>
        <v>0</v>
      </c>
      <c r="S267" s="229">
        <v>0</v>
      </c>
      <c r="T267" s="230">
        <f>S267*H267</f>
        <v>0</v>
      </c>
      <c r="AR267" s="23" t="s">
        <v>151</v>
      </c>
      <c r="AT267" s="23" t="s">
        <v>146</v>
      </c>
      <c r="AU267" s="23" t="s">
        <v>82</v>
      </c>
      <c r="AY267" s="23" t="s">
        <v>143</v>
      </c>
      <c r="BE267" s="231">
        <f>IF(N267="základní",J267,0)</f>
        <v>0</v>
      </c>
      <c r="BF267" s="231">
        <f>IF(N267="snížená",J267,0)</f>
        <v>0</v>
      </c>
      <c r="BG267" s="231">
        <f>IF(N267="zákl. přenesená",J267,0)</f>
        <v>0</v>
      </c>
      <c r="BH267" s="231">
        <f>IF(N267="sníž. přenesená",J267,0)</f>
        <v>0</v>
      </c>
      <c r="BI267" s="231">
        <f>IF(N267="nulová",J267,0)</f>
        <v>0</v>
      </c>
      <c r="BJ267" s="23" t="s">
        <v>80</v>
      </c>
      <c r="BK267" s="231">
        <f>ROUND(I267*H267,2)</f>
        <v>0</v>
      </c>
      <c r="BL267" s="23" t="s">
        <v>151</v>
      </c>
      <c r="BM267" s="23" t="s">
        <v>376</v>
      </c>
    </row>
    <row r="268" s="1" customFormat="1">
      <c r="B268" s="45"/>
      <c r="C268" s="73"/>
      <c r="D268" s="232" t="s">
        <v>153</v>
      </c>
      <c r="E268" s="73"/>
      <c r="F268" s="233" t="s">
        <v>377</v>
      </c>
      <c r="G268" s="73"/>
      <c r="H268" s="73"/>
      <c r="I268" s="190"/>
      <c r="J268" s="73"/>
      <c r="K268" s="73"/>
      <c r="L268" s="71"/>
      <c r="M268" s="234"/>
      <c r="N268" s="46"/>
      <c r="O268" s="46"/>
      <c r="P268" s="46"/>
      <c r="Q268" s="46"/>
      <c r="R268" s="46"/>
      <c r="S268" s="46"/>
      <c r="T268" s="94"/>
      <c r="AT268" s="23" t="s">
        <v>153</v>
      </c>
      <c r="AU268" s="23" t="s">
        <v>82</v>
      </c>
    </row>
    <row r="269" s="1" customFormat="1" ht="25.5" customHeight="1">
      <c r="B269" s="45"/>
      <c r="C269" s="220" t="s">
        <v>329</v>
      </c>
      <c r="D269" s="220" t="s">
        <v>146</v>
      </c>
      <c r="E269" s="221" t="s">
        <v>379</v>
      </c>
      <c r="F269" s="222" t="s">
        <v>380</v>
      </c>
      <c r="G269" s="223" t="s">
        <v>370</v>
      </c>
      <c r="H269" s="224">
        <v>331.702</v>
      </c>
      <c r="I269" s="225"/>
      <c r="J269" s="226">
        <f>ROUND(I269*H269,2)</f>
        <v>0</v>
      </c>
      <c r="K269" s="222" t="s">
        <v>150</v>
      </c>
      <c r="L269" s="71"/>
      <c r="M269" s="227" t="s">
        <v>21</v>
      </c>
      <c r="N269" s="228" t="s">
        <v>43</v>
      </c>
      <c r="O269" s="46"/>
      <c r="P269" s="229">
        <f>O269*H269</f>
        <v>0</v>
      </c>
      <c r="Q269" s="229">
        <v>0</v>
      </c>
      <c r="R269" s="229">
        <f>Q269*H269</f>
        <v>0</v>
      </c>
      <c r="S269" s="229">
        <v>0</v>
      </c>
      <c r="T269" s="230">
        <f>S269*H269</f>
        <v>0</v>
      </c>
      <c r="AR269" s="23" t="s">
        <v>151</v>
      </c>
      <c r="AT269" s="23" t="s">
        <v>146</v>
      </c>
      <c r="AU269" s="23" t="s">
        <v>82</v>
      </c>
      <c r="AY269" s="23" t="s">
        <v>143</v>
      </c>
      <c r="BE269" s="231">
        <f>IF(N269="základní",J269,0)</f>
        <v>0</v>
      </c>
      <c r="BF269" s="231">
        <f>IF(N269="snížená",J269,0)</f>
        <v>0</v>
      </c>
      <c r="BG269" s="231">
        <f>IF(N269="zákl. přenesená",J269,0)</f>
        <v>0</v>
      </c>
      <c r="BH269" s="231">
        <f>IF(N269="sníž. přenesená",J269,0)</f>
        <v>0</v>
      </c>
      <c r="BI269" s="231">
        <f>IF(N269="nulová",J269,0)</f>
        <v>0</v>
      </c>
      <c r="BJ269" s="23" t="s">
        <v>80</v>
      </c>
      <c r="BK269" s="231">
        <f>ROUND(I269*H269,2)</f>
        <v>0</v>
      </c>
      <c r="BL269" s="23" t="s">
        <v>151</v>
      </c>
      <c r="BM269" s="23" t="s">
        <v>381</v>
      </c>
    </row>
    <row r="270" s="1" customFormat="1">
      <c r="B270" s="45"/>
      <c r="C270" s="73"/>
      <c r="D270" s="232" t="s">
        <v>153</v>
      </c>
      <c r="E270" s="73"/>
      <c r="F270" s="233" t="s">
        <v>377</v>
      </c>
      <c r="G270" s="73"/>
      <c r="H270" s="73"/>
      <c r="I270" s="190"/>
      <c r="J270" s="73"/>
      <c r="K270" s="73"/>
      <c r="L270" s="71"/>
      <c r="M270" s="234"/>
      <c r="N270" s="46"/>
      <c r="O270" s="46"/>
      <c r="P270" s="46"/>
      <c r="Q270" s="46"/>
      <c r="R270" s="46"/>
      <c r="S270" s="46"/>
      <c r="T270" s="94"/>
      <c r="AT270" s="23" t="s">
        <v>153</v>
      </c>
      <c r="AU270" s="23" t="s">
        <v>82</v>
      </c>
    </row>
    <row r="271" s="12" customFormat="1">
      <c r="B271" s="245"/>
      <c r="C271" s="246"/>
      <c r="D271" s="232" t="s">
        <v>155</v>
      </c>
      <c r="E271" s="246"/>
      <c r="F271" s="248" t="s">
        <v>1255</v>
      </c>
      <c r="G271" s="246"/>
      <c r="H271" s="249">
        <v>331.702</v>
      </c>
      <c r="I271" s="250"/>
      <c r="J271" s="246"/>
      <c r="K271" s="246"/>
      <c r="L271" s="251"/>
      <c r="M271" s="252"/>
      <c r="N271" s="253"/>
      <c r="O271" s="253"/>
      <c r="P271" s="253"/>
      <c r="Q271" s="253"/>
      <c r="R271" s="253"/>
      <c r="S271" s="253"/>
      <c r="T271" s="254"/>
      <c r="AT271" s="255" t="s">
        <v>155</v>
      </c>
      <c r="AU271" s="255" t="s">
        <v>82</v>
      </c>
      <c r="AV271" s="12" t="s">
        <v>82</v>
      </c>
      <c r="AW271" s="12" t="s">
        <v>6</v>
      </c>
      <c r="AX271" s="12" t="s">
        <v>80</v>
      </c>
      <c r="AY271" s="255" t="s">
        <v>143</v>
      </c>
    </row>
    <row r="272" s="1" customFormat="1" ht="38.25" customHeight="1">
      <c r="B272" s="45"/>
      <c r="C272" s="220" t="s">
        <v>338</v>
      </c>
      <c r="D272" s="220" t="s">
        <v>146</v>
      </c>
      <c r="E272" s="221" t="s">
        <v>384</v>
      </c>
      <c r="F272" s="222" t="s">
        <v>385</v>
      </c>
      <c r="G272" s="223" t="s">
        <v>370</v>
      </c>
      <c r="H272" s="224">
        <v>17.393999999999998</v>
      </c>
      <c r="I272" s="225"/>
      <c r="J272" s="226">
        <f>ROUND(I272*H272,2)</f>
        <v>0</v>
      </c>
      <c r="K272" s="222" t="s">
        <v>150</v>
      </c>
      <c r="L272" s="71"/>
      <c r="M272" s="227" t="s">
        <v>21</v>
      </c>
      <c r="N272" s="228" t="s">
        <v>43</v>
      </c>
      <c r="O272" s="46"/>
      <c r="P272" s="229">
        <f>O272*H272</f>
        <v>0</v>
      </c>
      <c r="Q272" s="229">
        <v>0</v>
      </c>
      <c r="R272" s="229">
        <f>Q272*H272</f>
        <v>0</v>
      </c>
      <c r="S272" s="229">
        <v>0</v>
      </c>
      <c r="T272" s="230">
        <f>S272*H272</f>
        <v>0</v>
      </c>
      <c r="AR272" s="23" t="s">
        <v>151</v>
      </c>
      <c r="AT272" s="23" t="s">
        <v>146</v>
      </c>
      <c r="AU272" s="23" t="s">
        <v>82</v>
      </c>
      <c r="AY272" s="23" t="s">
        <v>143</v>
      </c>
      <c r="BE272" s="231">
        <f>IF(N272="základní",J272,0)</f>
        <v>0</v>
      </c>
      <c r="BF272" s="231">
        <f>IF(N272="snížená",J272,0)</f>
        <v>0</v>
      </c>
      <c r="BG272" s="231">
        <f>IF(N272="zákl. přenesená",J272,0)</f>
        <v>0</v>
      </c>
      <c r="BH272" s="231">
        <f>IF(N272="sníž. přenesená",J272,0)</f>
        <v>0</v>
      </c>
      <c r="BI272" s="231">
        <f>IF(N272="nulová",J272,0)</f>
        <v>0</v>
      </c>
      <c r="BJ272" s="23" t="s">
        <v>80</v>
      </c>
      <c r="BK272" s="231">
        <f>ROUND(I272*H272,2)</f>
        <v>0</v>
      </c>
      <c r="BL272" s="23" t="s">
        <v>151</v>
      </c>
      <c r="BM272" s="23" t="s">
        <v>386</v>
      </c>
    </row>
    <row r="273" s="1" customFormat="1">
      <c r="B273" s="45"/>
      <c r="C273" s="73"/>
      <c r="D273" s="232" t="s">
        <v>153</v>
      </c>
      <c r="E273" s="73"/>
      <c r="F273" s="233" t="s">
        <v>387</v>
      </c>
      <c r="G273" s="73"/>
      <c r="H273" s="73"/>
      <c r="I273" s="190"/>
      <c r="J273" s="73"/>
      <c r="K273" s="73"/>
      <c r="L273" s="71"/>
      <c r="M273" s="234"/>
      <c r="N273" s="46"/>
      <c r="O273" s="46"/>
      <c r="P273" s="46"/>
      <c r="Q273" s="46"/>
      <c r="R273" s="46"/>
      <c r="S273" s="46"/>
      <c r="T273" s="94"/>
      <c r="AT273" s="23" t="s">
        <v>153</v>
      </c>
      <c r="AU273" s="23" t="s">
        <v>82</v>
      </c>
    </row>
    <row r="274" s="12" customFormat="1">
      <c r="B274" s="245"/>
      <c r="C274" s="246"/>
      <c r="D274" s="232" t="s">
        <v>155</v>
      </c>
      <c r="E274" s="247" t="s">
        <v>21</v>
      </c>
      <c r="F274" s="248" t="s">
        <v>1256</v>
      </c>
      <c r="G274" s="246"/>
      <c r="H274" s="249">
        <v>17.393999999999998</v>
      </c>
      <c r="I274" s="250"/>
      <c r="J274" s="246"/>
      <c r="K274" s="246"/>
      <c r="L274" s="251"/>
      <c r="M274" s="252"/>
      <c r="N274" s="253"/>
      <c r="O274" s="253"/>
      <c r="P274" s="253"/>
      <c r="Q274" s="253"/>
      <c r="R274" s="253"/>
      <c r="S274" s="253"/>
      <c r="T274" s="254"/>
      <c r="AT274" s="255" t="s">
        <v>155</v>
      </c>
      <c r="AU274" s="255" t="s">
        <v>82</v>
      </c>
      <c r="AV274" s="12" t="s">
        <v>82</v>
      </c>
      <c r="AW274" s="12" t="s">
        <v>35</v>
      </c>
      <c r="AX274" s="12" t="s">
        <v>80</v>
      </c>
      <c r="AY274" s="255" t="s">
        <v>143</v>
      </c>
    </row>
    <row r="275" s="10" customFormat="1" ht="29.88" customHeight="1">
      <c r="B275" s="204"/>
      <c r="C275" s="205"/>
      <c r="D275" s="206" t="s">
        <v>71</v>
      </c>
      <c r="E275" s="218" t="s">
        <v>389</v>
      </c>
      <c r="F275" s="218" t="s">
        <v>390</v>
      </c>
      <c r="G275" s="205"/>
      <c r="H275" s="205"/>
      <c r="I275" s="208"/>
      <c r="J275" s="219">
        <f>BK275</f>
        <v>0</v>
      </c>
      <c r="K275" s="205"/>
      <c r="L275" s="210"/>
      <c r="M275" s="211"/>
      <c r="N275" s="212"/>
      <c r="O275" s="212"/>
      <c r="P275" s="213">
        <f>SUM(P276:P282)</f>
        <v>0</v>
      </c>
      <c r="Q275" s="212"/>
      <c r="R275" s="213">
        <f>SUM(R276:R282)</f>
        <v>0</v>
      </c>
      <c r="S275" s="212"/>
      <c r="T275" s="214">
        <f>SUM(T276:T282)</f>
        <v>0</v>
      </c>
      <c r="AR275" s="215" t="s">
        <v>80</v>
      </c>
      <c r="AT275" s="216" t="s">
        <v>71</v>
      </c>
      <c r="AU275" s="216" t="s">
        <v>80</v>
      </c>
      <c r="AY275" s="215" t="s">
        <v>143</v>
      </c>
      <c r="BK275" s="217">
        <f>SUM(BK276:BK282)</f>
        <v>0</v>
      </c>
    </row>
    <row r="276" s="1" customFormat="1" ht="38.25" customHeight="1">
      <c r="B276" s="45"/>
      <c r="C276" s="220" t="s">
        <v>349</v>
      </c>
      <c r="D276" s="220" t="s">
        <v>146</v>
      </c>
      <c r="E276" s="221" t="s">
        <v>392</v>
      </c>
      <c r="F276" s="222" t="s">
        <v>393</v>
      </c>
      <c r="G276" s="223" t="s">
        <v>370</v>
      </c>
      <c r="H276" s="224">
        <v>11.372999999999999</v>
      </c>
      <c r="I276" s="225"/>
      <c r="J276" s="226">
        <f>ROUND(I276*H276,2)</f>
        <v>0</v>
      </c>
      <c r="K276" s="222" t="s">
        <v>150</v>
      </c>
      <c r="L276" s="71"/>
      <c r="M276" s="227" t="s">
        <v>21</v>
      </c>
      <c r="N276" s="228" t="s">
        <v>43</v>
      </c>
      <c r="O276" s="46"/>
      <c r="P276" s="229">
        <f>O276*H276</f>
        <v>0</v>
      </c>
      <c r="Q276" s="229">
        <v>0</v>
      </c>
      <c r="R276" s="229">
        <f>Q276*H276</f>
        <v>0</v>
      </c>
      <c r="S276" s="229">
        <v>0</v>
      </c>
      <c r="T276" s="230">
        <f>S276*H276</f>
        <v>0</v>
      </c>
      <c r="AR276" s="23" t="s">
        <v>151</v>
      </c>
      <c r="AT276" s="23" t="s">
        <v>146</v>
      </c>
      <c r="AU276" s="23" t="s">
        <v>82</v>
      </c>
      <c r="AY276" s="23" t="s">
        <v>143</v>
      </c>
      <c r="BE276" s="231">
        <f>IF(N276="základní",J276,0)</f>
        <v>0</v>
      </c>
      <c r="BF276" s="231">
        <f>IF(N276="snížená",J276,0)</f>
        <v>0</v>
      </c>
      <c r="BG276" s="231">
        <f>IF(N276="zákl. přenesená",J276,0)</f>
        <v>0</v>
      </c>
      <c r="BH276" s="231">
        <f>IF(N276="sníž. přenesená",J276,0)</f>
        <v>0</v>
      </c>
      <c r="BI276" s="231">
        <f>IF(N276="nulová",J276,0)</f>
        <v>0</v>
      </c>
      <c r="BJ276" s="23" t="s">
        <v>80</v>
      </c>
      <c r="BK276" s="231">
        <f>ROUND(I276*H276,2)</f>
        <v>0</v>
      </c>
      <c r="BL276" s="23" t="s">
        <v>151</v>
      </c>
      <c r="BM276" s="23" t="s">
        <v>394</v>
      </c>
    </row>
    <row r="277" s="1" customFormat="1">
      <c r="B277" s="45"/>
      <c r="C277" s="73"/>
      <c r="D277" s="232" t="s">
        <v>153</v>
      </c>
      <c r="E277" s="73"/>
      <c r="F277" s="233" t="s">
        <v>395</v>
      </c>
      <c r="G277" s="73"/>
      <c r="H277" s="73"/>
      <c r="I277" s="190"/>
      <c r="J277" s="73"/>
      <c r="K277" s="73"/>
      <c r="L277" s="71"/>
      <c r="M277" s="234"/>
      <c r="N277" s="46"/>
      <c r="O277" s="46"/>
      <c r="P277" s="46"/>
      <c r="Q277" s="46"/>
      <c r="R277" s="46"/>
      <c r="S277" s="46"/>
      <c r="T277" s="94"/>
      <c r="AT277" s="23" t="s">
        <v>153</v>
      </c>
      <c r="AU277" s="23" t="s">
        <v>82</v>
      </c>
    </row>
    <row r="278" s="1" customFormat="1" ht="51" customHeight="1">
      <c r="B278" s="45"/>
      <c r="C278" s="220" t="s">
        <v>360</v>
      </c>
      <c r="D278" s="220" t="s">
        <v>146</v>
      </c>
      <c r="E278" s="221" t="s">
        <v>397</v>
      </c>
      <c r="F278" s="222" t="s">
        <v>398</v>
      </c>
      <c r="G278" s="223" t="s">
        <v>370</v>
      </c>
      <c r="H278" s="224">
        <v>11.372999999999999</v>
      </c>
      <c r="I278" s="225"/>
      <c r="J278" s="226">
        <f>ROUND(I278*H278,2)</f>
        <v>0</v>
      </c>
      <c r="K278" s="222" t="s">
        <v>150</v>
      </c>
      <c r="L278" s="71"/>
      <c r="M278" s="227" t="s">
        <v>21</v>
      </c>
      <c r="N278" s="228" t="s">
        <v>43</v>
      </c>
      <c r="O278" s="46"/>
      <c r="P278" s="229">
        <f>O278*H278</f>
        <v>0</v>
      </c>
      <c r="Q278" s="229">
        <v>0</v>
      </c>
      <c r="R278" s="229">
        <f>Q278*H278</f>
        <v>0</v>
      </c>
      <c r="S278" s="229">
        <v>0</v>
      </c>
      <c r="T278" s="230">
        <f>S278*H278</f>
        <v>0</v>
      </c>
      <c r="AR278" s="23" t="s">
        <v>151</v>
      </c>
      <c r="AT278" s="23" t="s">
        <v>146</v>
      </c>
      <c r="AU278" s="23" t="s">
        <v>82</v>
      </c>
      <c r="AY278" s="23" t="s">
        <v>143</v>
      </c>
      <c r="BE278" s="231">
        <f>IF(N278="základní",J278,0)</f>
        <v>0</v>
      </c>
      <c r="BF278" s="231">
        <f>IF(N278="snížená",J278,0)</f>
        <v>0</v>
      </c>
      <c r="BG278" s="231">
        <f>IF(N278="zákl. přenesená",J278,0)</f>
        <v>0</v>
      </c>
      <c r="BH278" s="231">
        <f>IF(N278="sníž. přenesená",J278,0)</f>
        <v>0</v>
      </c>
      <c r="BI278" s="231">
        <f>IF(N278="nulová",J278,0)</f>
        <v>0</v>
      </c>
      <c r="BJ278" s="23" t="s">
        <v>80</v>
      </c>
      <c r="BK278" s="231">
        <f>ROUND(I278*H278,2)</f>
        <v>0</v>
      </c>
      <c r="BL278" s="23" t="s">
        <v>151</v>
      </c>
      <c r="BM278" s="23" t="s">
        <v>399</v>
      </c>
    </row>
    <row r="279" s="1" customFormat="1">
      <c r="B279" s="45"/>
      <c r="C279" s="73"/>
      <c r="D279" s="232" t="s">
        <v>153</v>
      </c>
      <c r="E279" s="73"/>
      <c r="F279" s="233" t="s">
        <v>395</v>
      </c>
      <c r="G279" s="73"/>
      <c r="H279" s="73"/>
      <c r="I279" s="190"/>
      <c r="J279" s="73"/>
      <c r="K279" s="73"/>
      <c r="L279" s="71"/>
      <c r="M279" s="234"/>
      <c r="N279" s="46"/>
      <c r="O279" s="46"/>
      <c r="P279" s="46"/>
      <c r="Q279" s="46"/>
      <c r="R279" s="46"/>
      <c r="S279" s="46"/>
      <c r="T279" s="94"/>
      <c r="AT279" s="23" t="s">
        <v>153</v>
      </c>
      <c r="AU279" s="23" t="s">
        <v>82</v>
      </c>
    </row>
    <row r="280" s="1" customFormat="1" ht="51" customHeight="1">
      <c r="B280" s="45"/>
      <c r="C280" s="220" t="s">
        <v>367</v>
      </c>
      <c r="D280" s="220" t="s">
        <v>146</v>
      </c>
      <c r="E280" s="221" t="s">
        <v>401</v>
      </c>
      <c r="F280" s="222" t="s">
        <v>402</v>
      </c>
      <c r="G280" s="223" t="s">
        <v>370</v>
      </c>
      <c r="H280" s="224">
        <v>34.119</v>
      </c>
      <c r="I280" s="225"/>
      <c r="J280" s="226">
        <f>ROUND(I280*H280,2)</f>
        <v>0</v>
      </c>
      <c r="K280" s="222" t="s">
        <v>150</v>
      </c>
      <c r="L280" s="71"/>
      <c r="M280" s="227" t="s">
        <v>21</v>
      </c>
      <c r="N280" s="228" t="s">
        <v>43</v>
      </c>
      <c r="O280" s="46"/>
      <c r="P280" s="229">
        <f>O280*H280</f>
        <v>0</v>
      </c>
      <c r="Q280" s="229">
        <v>0</v>
      </c>
      <c r="R280" s="229">
        <f>Q280*H280</f>
        <v>0</v>
      </c>
      <c r="S280" s="229">
        <v>0</v>
      </c>
      <c r="T280" s="230">
        <f>S280*H280</f>
        <v>0</v>
      </c>
      <c r="AR280" s="23" t="s">
        <v>151</v>
      </c>
      <c r="AT280" s="23" t="s">
        <v>146</v>
      </c>
      <c r="AU280" s="23" t="s">
        <v>82</v>
      </c>
      <c r="AY280" s="23" t="s">
        <v>143</v>
      </c>
      <c r="BE280" s="231">
        <f>IF(N280="základní",J280,0)</f>
        <v>0</v>
      </c>
      <c r="BF280" s="231">
        <f>IF(N280="snížená",J280,0)</f>
        <v>0</v>
      </c>
      <c r="BG280" s="231">
        <f>IF(N280="zákl. přenesená",J280,0)</f>
        <v>0</v>
      </c>
      <c r="BH280" s="231">
        <f>IF(N280="sníž. přenesená",J280,0)</f>
        <v>0</v>
      </c>
      <c r="BI280" s="231">
        <f>IF(N280="nulová",J280,0)</f>
        <v>0</v>
      </c>
      <c r="BJ280" s="23" t="s">
        <v>80</v>
      </c>
      <c r="BK280" s="231">
        <f>ROUND(I280*H280,2)</f>
        <v>0</v>
      </c>
      <c r="BL280" s="23" t="s">
        <v>151</v>
      </c>
      <c r="BM280" s="23" t="s">
        <v>403</v>
      </c>
    </row>
    <row r="281" s="1" customFormat="1">
      <c r="B281" s="45"/>
      <c r="C281" s="73"/>
      <c r="D281" s="232" t="s">
        <v>153</v>
      </c>
      <c r="E281" s="73"/>
      <c r="F281" s="233" t="s">
        <v>395</v>
      </c>
      <c r="G281" s="73"/>
      <c r="H281" s="73"/>
      <c r="I281" s="190"/>
      <c r="J281" s="73"/>
      <c r="K281" s="73"/>
      <c r="L281" s="71"/>
      <c r="M281" s="234"/>
      <c r="N281" s="46"/>
      <c r="O281" s="46"/>
      <c r="P281" s="46"/>
      <c r="Q281" s="46"/>
      <c r="R281" s="46"/>
      <c r="S281" s="46"/>
      <c r="T281" s="94"/>
      <c r="AT281" s="23" t="s">
        <v>153</v>
      </c>
      <c r="AU281" s="23" t="s">
        <v>82</v>
      </c>
    </row>
    <row r="282" s="12" customFormat="1">
      <c r="B282" s="245"/>
      <c r="C282" s="246"/>
      <c r="D282" s="232" t="s">
        <v>155</v>
      </c>
      <c r="E282" s="246"/>
      <c r="F282" s="248" t="s">
        <v>1257</v>
      </c>
      <c r="G282" s="246"/>
      <c r="H282" s="249">
        <v>34.119</v>
      </c>
      <c r="I282" s="250"/>
      <c r="J282" s="246"/>
      <c r="K282" s="246"/>
      <c r="L282" s="251"/>
      <c r="M282" s="252"/>
      <c r="N282" s="253"/>
      <c r="O282" s="253"/>
      <c r="P282" s="253"/>
      <c r="Q282" s="253"/>
      <c r="R282" s="253"/>
      <c r="S282" s="253"/>
      <c r="T282" s="254"/>
      <c r="AT282" s="255" t="s">
        <v>155</v>
      </c>
      <c r="AU282" s="255" t="s">
        <v>82</v>
      </c>
      <c r="AV282" s="12" t="s">
        <v>82</v>
      </c>
      <c r="AW282" s="12" t="s">
        <v>6</v>
      </c>
      <c r="AX282" s="12" t="s">
        <v>80</v>
      </c>
      <c r="AY282" s="255" t="s">
        <v>143</v>
      </c>
    </row>
    <row r="283" s="10" customFormat="1" ht="37.44" customHeight="1">
      <c r="B283" s="204"/>
      <c r="C283" s="205"/>
      <c r="D283" s="206" t="s">
        <v>71</v>
      </c>
      <c r="E283" s="207" t="s">
        <v>405</v>
      </c>
      <c r="F283" s="207" t="s">
        <v>406</v>
      </c>
      <c r="G283" s="205"/>
      <c r="H283" s="205"/>
      <c r="I283" s="208"/>
      <c r="J283" s="209">
        <f>BK283</f>
        <v>0</v>
      </c>
      <c r="K283" s="205"/>
      <c r="L283" s="210"/>
      <c r="M283" s="211"/>
      <c r="N283" s="212"/>
      <c r="O283" s="212"/>
      <c r="P283" s="213">
        <f>P284+P289+P310+P337+P341+P363+P376+P380+P394+P401+P405+P455+P486+P493+P541+P548+P598+P609</f>
        <v>0</v>
      </c>
      <c r="Q283" s="212"/>
      <c r="R283" s="213">
        <f>R284+R289+R310+R337+R341+R363+R376+R380+R394+R401+R405+R455+R486+R493+R541+R548+R598+R609</f>
        <v>1.2967706799999998</v>
      </c>
      <c r="S283" s="212"/>
      <c r="T283" s="214">
        <f>T284+T289+T310+T337+T341+T363+T376+T380+T394+T401+T405+T455+T486+T493+T541+T548+T598+T609</f>
        <v>4.1813248399999994</v>
      </c>
      <c r="AR283" s="215" t="s">
        <v>82</v>
      </c>
      <c r="AT283" s="216" t="s">
        <v>71</v>
      </c>
      <c r="AU283" s="216" t="s">
        <v>72</v>
      </c>
      <c r="AY283" s="215" t="s">
        <v>143</v>
      </c>
      <c r="BK283" s="217">
        <f>BK284+BK289+BK310+BK337+BK341+BK363+BK376+BK380+BK394+BK401+BK405+BK455+BK486+BK493+BK541+BK548+BK598+BK609</f>
        <v>0</v>
      </c>
    </row>
    <row r="284" s="10" customFormat="1" ht="19.92" customHeight="1">
      <c r="B284" s="204"/>
      <c r="C284" s="205"/>
      <c r="D284" s="206" t="s">
        <v>71</v>
      </c>
      <c r="E284" s="218" t="s">
        <v>1258</v>
      </c>
      <c r="F284" s="218" t="s">
        <v>1259</v>
      </c>
      <c r="G284" s="205"/>
      <c r="H284" s="205"/>
      <c r="I284" s="208"/>
      <c r="J284" s="219">
        <f>BK284</f>
        <v>0</v>
      </c>
      <c r="K284" s="205"/>
      <c r="L284" s="210"/>
      <c r="M284" s="211"/>
      <c r="N284" s="212"/>
      <c r="O284" s="212"/>
      <c r="P284" s="213">
        <f>SUM(P285:P288)</f>
        <v>0</v>
      </c>
      <c r="Q284" s="212"/>
      <c r="R284" s="213">
        <f>SUM(R285:R288)</f>
        <v>0</v>
      </c>
      <c r="S284" s="212"/>
      <c r="T284" s="214">
        <f>SUM(T285:T288)</f>
        <v>0.02631</v>
      </c>
      <c r="AR284" s="215" t="s">
        <v>82</v>
      </c>
      <c r="AT284" s="216" t="s">
        <v>71</v>
      </c>
      <c r="AU284" s="216" t="s">
        <v>80</v>
      </c>
      <c r="AY284" s="215" t="s">
        <v>143</v>
      </c>
      <c r="BK284" s="217">
        <f>SUM(BK285:BK288)</f>
        <v>0</v>
      </c>
    </row>
    <row r="285" s="1" customFormat="1" ht="38.25" customHeight="1">
      <c r="B285" s="45"/>
      <c r="C285" s="220" t="s">
        <v>373</v>
      </c>
      <c r="D285" s="220" t="s">
        <v>146</v>
      </c>
      <c r="E285" s="221" t="s">
        <v>1260</v>
      </c>
      <c r="F285" s="222" t="s">
        <v>1261</v>
      </c>
      <c r="G285" s="223" t="s">
        <v>162</v>
      </c>
      <c r="H285" s="224">
        <v>17.539999999999999</v>
      </c>
      <c r="I285" s="225"/>
      <c r="J285" s="226">
        <f>ROUND(I285*H285,2)</f>
        <v>0</v>
      </c>
      <c r="K285" s="222" t="s">
        <v>150</v>
      </c>
      <c r="L285" s="71"/>
      <c r="M285" s="227" t="s">
        <v>21</v>
      </c>
      <c r="N285" s="228" t="s">
        <v>43</v>
      </c>
      <c r="O285" s="46"/>
      <c r="P285" s="229">
        <f>O285*H285</f>
        <v>0</v>
      </c>
      <c r="Q285" s="229">
        <v>0</v>
      </c>
      <c r="R285" s="229">
        <f>Q285*H285</f>
        <v>0</v>
      </c>
      <c r="S285" s="229">
        <v>0.0015</v>
      </c>
      <c r="T285" s="230">
        <f>S285*H285</f>
        <v>0.02631</v>
      </c>
      <c r="AR285" s="23" t="s">
        <v>239</v>
      </c>
      <c r="AT285" s="23" t="s">
        <v>146</v>
      </c>
      <c r="AU285" s="23" t="s">
        <v>82</v>
      </c>
      <c r="AY285" s="23" t="s">
        <v>143</v>
      </c>
      <c r="BE285" s="231">
        <f>IF(N285="základní",J285,0)</f>
        <v>0</v>
      </c>
      <c r="BF285" s="231">
        <f>IF(N285="snížená",J285,0)</f>
        <v>0</v>
      </c>
      <c r="BG285" s="231">
        <f>IF(N285="zákl. přenesená",J285,0)</f>
        <v>0</v>
      </c>
      <c r="BH285" s="231">
        <f>IF(N285="sníž. přenesená",J285,0)</f>
        <v>0</v>
      </c>
      <c r="BI285" s="231">
        <f>IF(N285="nulová",J285,0)</f>
        <v>0</v>
      </c>
      <c r="BJ285" s="23" t="s">
        <v>80</v>
      </c>
      <c r="BK285" s="231">
        <f>ROUND(I285*H285,2)</f>
        <v>0</v>
      </c>
      <c r="BL285" s="23" t="s">
        <v>239</v>
      </c>
      <c r="BM285" s="23" t="s">
        <v>1262</v>
      </c>
    </row>
    <row r="286" s="1" customFormat="1">
      <c r="B286" s="45"/>
      <c r="C286" s="73"/>
      <c r="D286" s="232" t="s">
        <v>153</v>
      </c>
      <c r="E286" s="73"/>
      <c r="F286" s="233" t="s">
        <v>1263</v>
      </c>
      <c r="G286" s="73"/>
      <c r="H286" s="73"/>
      <c r="I286" s="190"/>
      <c r="J286" s="73"/>
      <c r="K286" s="73"/>
      <c r="L286" s="71"/>
      <c r="M286" s="234"/>
      <c r="N286" s="46"/>
      <c r="O286" s="46"/>
      <c r="P286" s="46"/>
      <c r="Q286" s="46"/>
      <c r="R286" s="46"/>
      <c r="S286" s="46"/>
      <c r="T286" s="94"/>
      <c r="AT286" s="23" t="s">
        <v>153</v>
      </c>
      <c r="AU286" s="23" t="s">
        <v>82</v>
      </c>
    </row>
    <row r="287" s="11" customFormat="1">
      <c r="B287" s="235"/>
      <c r="C287" s="236"/>
      <c r="D287" s="232" t="s">
        <v>155</v>
      </c>
      <c r="E287" s="237" t="s">
        <v>21</v>
      </c>
      <c r="F287" s="238" t="s">
        <v>1264</v>
      </c>
      <c r="G287" s="236"/>
      <c r="H287" s="237" t="s">
        <v>21</v>
      </c>
      <c r="I287" s="239"/>
      <c r="J287" s="236"/>
      <c r="K287" s="236"/>
      <c r="L287" s="240"/>
      <c r="M287" s="241"/>
      <c r="N287" s="242"/>
      <c r="O287" s="242"/>
      <c r="P287" s="242"/>
      <c r="Q287" s="242"/>
      <c r="R287" s="242"/>
      <c r="S287" s="242"/>
      <c r="T287" s="243"/>
      <c r="AT287" s="244" t="s">
        <v>155</v>
      </c>
      <c r="AU287" s="244" t="s">
        <v>82</v>
      </c>
      <c r="AV287" s="11" t="s">
        <v>80</v>
      </c>
      <c r="AW287" s="11" t="s">
        <v>35</v>
      </c>
      <c r="AX287" s="11" t="s">
        <v>72</v>
      </c>
      <c r="AY287" s="244" t="s">
        <v>143</v>
      </c>
    </row>
    <row r="288" s="12" customFormat="1">
      <c r="B288" s="245"/>
      <c r="C288" s="246"/>
      <c r="D288" s="232" t="s">
        <v>155</v>
      </c>
      <c r="E288" s="247" t="s">
        <v>21</v>
      </c>
      <c r="F288" s="248" t="s">
        <v>1265</v>
      </c>
      <c r="G288" s="246"/>
      <c r="H288" s="249">
        <v>17.539999999999999</v>
      </c>
      <c r="I288" s="250"/>
      <c r="J288" s="246"/>
      <c r="K288" s="246"/>
      <c r="L288" s="251"/>
      <c r="M288" s="252"/>
      <c r="N288" s="253"/>
      <c r="O288" s="253"/>
      <c r="P288" s="253"/>
      <c r="Q288" s="253"/>
      <c r="R288" s="253"/>
      <c r="S288" s="253"/>
      <c r="T288" s="254"/>
      <c r="AT288" s="255" t="s">
        <v>155</v>
      </c>
      <c r="AU288" s="255" t="s">
        <v>82</v>
      </c>
      <c r="AV288" s="12" t="s">
        <v>82</v>
      </c>
      <c r="AW288" s="12" t="s">
        <v>35</v>
      </c>
      <c r="AX288" s="12" t="s">
        <v>80</v>
      </c>
      <c r="AY288" s="255" t="s">
        <v>143</v>
      </c>
    </row>
    <row r="289" s="10" customFormat="1" ht="29.88" customHeight="1">
      <c r="B289" s="204"/>
      <c r="C289" s="205"/>
      <c r="D289" s="206" t="s">
        <v>71</v>
      </c>
      <c r="E289" s="218" t="s">
        <v>908</v>
      </c>
      <c r="F289" s="218" t="s">
        <v>909</v>
      </c>
      <c r="G289" s="205"/>
      <c r="H289" s="205"/>
      <c r="I289" s="208"/>
      <c r="J289" s="219">
        <f>BK289</f>
        <v>0</v>
      </c>
      <c r="K289" s="205"/>
      <c r="L289" s="210"/>
      <c r="M289" s="211"/>
      <c r="N289" s="212"/>
      <c r="O289" s="212"/>
      <c r="P289" s="213">
        <f>SUM(P290:P309)</f>
        <v>0</v>
      </c>
      <c r="Q289" s="212"/>
      <c r="R289" s="213">
        <f>SUM(R290:R309)</f>
        <v>0.0036950000000000004</v>
      </c>
      <c r="S289" s="212"/>
      <c r="T289" s="214">
        <f>SUM(T290:T309)</f>
        <v>0</v>
      </c>
      <c r="AR289" s="215" t="s">
        <v>82</v>
      </c>
      <c r="AT289" s="216" t="s">
        <v>71</v>
      </c>
      <c r="AU289" s="216" t="s">
        <v>80</v>
      </c>
      <c r="AY289" s="215" t="s">
        <v>143</v>
      </c>
      <c r="BK289" s="217">
        <f>SUM(BK290:BK309)</f>
        <v>0</v>
      </c>
    </row>
    <row r="290" s="1" customFormat="1" ht="16.5" customHeight="1">
      <c r="B290" s="45"/>
      <c r="C290" s="220" t="s">
        <v>378</v>
      </c>
      <c r="D290" s="220" t="s">
        <v>146</v>
      </c>
      <c r="E290" s="221" t="s">
        <v>1266</v>
      </c>
      <c r="F290" s="222" t="s">
        <v>1267</v>
      </c>
      <c r="G290" s="223" t="s">
        <v>419</v>
      </c>
      <c r="H290" s="224">
        <v>2</v>
      </c>
      <c r="I290" s="225"/>
      <c r="J290" s="226">
        <f>ROUND(I290*H290,2)</f>
        <v>0</v>
      </c>
      <c r="K290" s="222" t="s">
        <v>150</v>
      </c>
      <c r="L290" s="71"/>
      <c r="M290" s="227" t="s">
        <v>21</v>
      </c>
      <c r="N290" s="228" t="s">
        <v>43</v>
      </c>
      <c r="O290" s="46"/>
      <c r="P290" s="229">
        <f>O290*H290</f>
        <v>0</v>
      </c>
      <c r="Q290" s="229">
        <v>0.00051999999999999995</v>
      </c>
      <c r="R290" s="229">
        <f>Q290*H290</f>
        <v>0.0010399999999999999</v>
      </c>
      <c r="S290" s="229">
        <v>0</v>
      </c>
      <c r="T290" s="230">
        <f>S290*H290</f>
        <v>0</v>
      </c>
      <c r="AR290" s="23" t="s">
        <v>239</v>
      </c>
      <c r="AT290" s="23" t="s">
        <v>146</v>
      </c>
      <c r="AU290" s="23" t="s">
        <v>82</v>
      </c>
      <c r="AY290" s="23" t="s">
        <v>143</v>
      </c>
      <c r="BE290" s="231">
        <f>IF(N290="základní",J290,0)</f>
        <v>0</v>
      </c>
      <c r="BF290" s="231">
        <f>IF(N290="snížená",J290,0)</f>
        <v>0</v>
      </c>
      <c r="BG290" s="231">
        <f>IF(N290="zákl. přenesená",J290,0)</f>
        <v>0</v>
      </c>
      <c r="BH290" s="231">
        <f>IF(N290="sníž. přenesená",J290,0)</f>
        <v>0</v>
      </c>
      <c r="BI290" s="231">
        <f>IF(N290="nulová",J290,0)</f>
        <v>0</v>
      </c>
      <c r="BJ290" s="23" t="s">
        <v>80</v>
      </c>
      <c r="BK290" s="231">
        <f>ROUND(I290*H290,2)</f>
        <v>0</v>
      </c>
      <c r="BL290" s="23" t="s">
        <v>239</v>
      </c>
      <c r="BM290" s="23" t="s">
        <v>1268</v>
      </c>
    </row>
    <row r="291" s="1" customFormat="1">
      <c r="B291" s="45"/>
      <c r="C291" s="73"/>
      <c r="D291" s="232" t="s">
        <v>153</v>
      </c>
      <c r="E291" s="73"/>
      <c r="F291" s="233" t="s">
        <v>1269</v>
      </c>
      <c r="G291" s="73"/>
      <c r="H291" s="73"/>
      <c r="I291" s="190"/>
      <c r="J291" s="73"/>
      <c r="K291" s="73"/>
      <c r="L291" s="71"/>
      <c r="M291" s="234"/>
      <c r="N291" s="46"/>
      <c r="O291" s="46"/>
      <c r="P291" s="46"/>
      <c r="Q291" s="46"/>
      <c r="R291" s="46"/>
      <c r="S291" s="46"/>
      <c r="T291" s="94"/>
      <c r="AT291" s="23" t="s">
        <v>153</v>
      </c>
      <c r="AU291" s="23" t="s">
        <v>82</v>
      </c>
    </row>
    <row r="292" s="11" customFormat="1">
      <c r="B292" s="235"/>
      <c r="C292" s="236"/>
      <c r="D292" s="232" t="s">
        <v>155</v>
      </c>
      <c r="E292" s="237" t="s">
        <v>21</v>
      </c>
      <c r="F292" s="238" t="s">
        <v>1270</v>
      </c>
      <c r="G292" s="236"/>
      <c r="H292" s="237" t="s">
        <v>21</v>
      </c>
      <c r="I292" s="239"/>
      <c r="J292" s="236"/>
      <c r="K292" s="236"/>
      <c r="L292" s="240"/>
      <c r="M292" s="241"/>
      <c r="N292" s="242"/>
      <c r="O292" s="242"/>
      <c r="P292" s="242"/>
      <c r="Q292" s="242"/>
      <c r="R292" s="242"/>
      <c r="S292" s="242"/>
      <c r="T292" s="243"/>
      <c r="AT292" s="244" t="s">
        <v>155</v>
      </c>
      <c r="AU292" s="244" t="s">
        <v>82</v>
      </c>
      <c r="AV292" s="11" t="s">
        <v>80</v>
      </c>
      <c r="AW292" s="11" t="s">
        <v>35</v>
      </c>
      <c r="AX292" s="11" t="s">
        <v>72</v>
      </c>
      <c r="AY292" s="244" t="s">
        <v>143</v>
      </c>
    </row>
    <row r="293" s="12" customFormat="1">
      <c r="B293" s="245"/>
      <c r="C293" s="246"/>
      <c r="D293" s="232" t="s">
        <v>155</v>
      </c>
      <c r="E293" s="247" t="s">
        <v>21</v>
      </c>
      <c r="F293" s="248" t="s">
        <v>82</v>
      </c>
      <c r="G293" s="246"/>
      <c r="H293" s="249">
        <v>2</v>
      </c>
      <c r="I293" s="250"/>
      <c r="J293" s="246"/>
      <c r="K293" s="246"/>
      <c r="L293" s="251"/>
      <c r="M293" s="252"/>
      <c r="N293" s="253"/>
      <c r="O293" s="253"/>
      <c r="P293" s="253"/>
      <c r="Q293" s="253"/>
      <c r="R293" s="253"/>
      <c r="S293" s="253"/>
      <c r="T293" s="254"/>
      <c r="AT293" s="255" t="s">
        <v>155</v>
      </c>
      <c r="AU293" s="255" t="s">
        <v>82</v>
      </c>
      <c r="AV293" s="12" t="s">
        <v>82</v>
      </c>
      <c r="AW293" s="12" t="s">
        <v>35</v>
      </c>
      <c r="AX293" s="12" t="s">
        <v>80</v>
      </c>
      <c r="AY293" s="255" t="s">
        <v>143</v>
      </c>
    </row>
    <row r="294" s="1" customFormat="1" ht="16.5" customHeight="1">
      <c r="B294" s="45"/>
      <c r="C294" s="220" t="s">
        <v>383</v>
      </c>
      <c r="D294" s="220" t="s">
        <v>146</v>
      </c>
      <c r="E294" s="221" t="s">
        <v>1271</v>
      </c>
      <c r="F294" s="222" t="s">
        <v>1272</v>
      </c>
      <c r="G294" s="223" t="s">
        <v>419</v>
      </c>
      <c r="H294" s="224">
        <v>1.5</v>
      </c>
      <c r="I294" s="225"/>
      <c r="J294" s="226">
        <f>ROUND(I294*H294,2)</f>
        <v>0</v>
      </c>
      <c r="K294" s="222" t="s">
        <v>150</v>
      </c>
      <c r="L294" s="71"/>
      <c r="M294" s="227" t="s">
        <v>21</v>
      </c>
      <c r="N294" s="228" t="s">
        <v>43</v>
      </c>
      <c r="O294" s="46"/>
      <c r="P294" s="229">
        <f>O294*H294</f>
        <v>0</v>
      </c>
      <c r="Q294" s="229">
        <v>0.0017700000000000001</v>
      </c>
      <c r="R294" s="229">
        <f>Q294*H294</f>
        <v>0.0026550000000000002</v>
      </c>
      <c r="S294" s="229">
        <v>0</v>
      </c>
      <c r="T294" s="230">
        <f>S294*H294</f>
        <v>0</v>
      </c>
      <c r="AR294" s="23" t="s">
        <v>239</v>
      </c>
      <c r="AT294" s="23" t="s">
        <v>146</v>
      </c>
      <c r="AU294" s="23" t="s">
        <v>82</v>
      </c>
      <c r="AY294" s="23" t="s">
        <v>143</v>
      </c>
      <c r="BE294" s="231">
        <f>IF(N294="základní",J294,0)</f>
        <v>0</v>
      </c>
      <c r="BF294" s="231">
        <f>IF(N294="snížená",J294,0)</f>
        <v>0</v>
      </c>
      <c r="BG294" s="231">
        <f>IF(N294="zákl. přenesená",J294,0)</f>
        <v>0</v>
      </c>
      <c r="BH294" s="231">
        <f>IF(N294="sníž. přenesená",J294,0)</f>
        <v>0</v>
      </c>
      <c r="BI294" s="231">
        <f>IF(N294="nulová",J294,0)</f>
        <v>0</v>
      </c>
      <c r="BJ294" s="23" t="s">
        <v>80</v>
      </c>
      <c r="BK294" s="231">
        <f>ROUND(I294*H294,2)</f>
        <v>0</v>
      </c>
      <c r="BL294" s="23" t="s">
        <v>239</v>
      </c>
      <c r="BM294" s="23" t="s">
        <v>1273</v>
      </c>
    </row>
    <row r="295" s="1" customFormat="1">
      <c r="B295" s="45"/>
      <c r="C295" s="73"/>
      <c r="D295" s="232" t="s">
        <v>153</v>
      </c>
      <c r="E295" s="73"/>
      <c r="F295" s="233" t="s">
        <v>1269</v>
      </c>
      <c r="G295" s="73"/>
      <c r="H295" s="73"/>
      <c r="I295" s="190"/>
      <c r="J295" s="73"/>
      <c r="K295" s="73"/>
      <c r="L295" s="71"/>
      <c r="M295" s="234"/>
      <c r="N295" s="46"/>
      <c r="O295" s="46"/>
      <c r="P295" s="46"/>
      <c r="Q295" s="46"/>
      <c r="R295" s="46"/>
      <c r="S295" s="46"/>
      <c r="T295" s="94"/>
      <c r="AT295" s="23" t="s">
        <v>153</v>
      </c>
      <c r="AU295" s="23" t="s">
        <v>82</v>
      </c>
    </row>
    <row r="296" s="11" customFormat="1">
      <c r="B296" s="235"/>
      <c r="C296" s="236"/>
      <c r="D296" s="232" t="s">
        <v>155</v>
      </c>
      <c r="E296" s="237" t="s">
        <v>21</v>
      </c>
      <c r="F296" s="238" t="s">
        <v>1270</v>
      </c>
      <c r="G296" s="236"/>
      <c r="H296" s="237" t="s">
        <v>21</v>
      </c>
      <c r="I296" s="239"/>
      <c r="J296" s="236"/>
      <c r="K296" s="236"/>
      <c r="L296" s="240"/>
      <c r="M296" s="241"/>
      <c r="N296" s="242"/>
      <c r="O296" s="242"/>
      <c r="P296" s="242"/>
      <c r="Q296" s="242"/>
      <c r="R296" s="242"/>
      <c r="S296" s="242"/>
      <c r="T296" s="243"/>
      <c r="AT296" s="244" t="s">
        <v>155</v>
      </c>
      <c r="AU296" s="244" t="s">
        <v>82</v>
      </c>
      <c r="AV296" s="11" t="s">
        <v>80</v>
      </c>
      <c r="AW296" s="11" t="s">
        <v>35</v>
      </c>
      <c r="AX296" s="11" t="s">
        <v>72</v>
      </c>
      <c r="AY296" s="244" t="s">
        <v>143</v>
      </c>
    </row>
    <row r="297" s="12" customFormat="1">
      <c r="B297" s="245"/>
      <c r="C297" s="246"/>
      <c r="D297" s="232" t="s">
        <v>155</v>
      </c>
      <c r="E297" s="247" t="s">
        <v>21</v>
      </c>
      <c r="F297" s="248" t="s">
        <v>1274</v>
      </c>
      <c r="G297" s="246"/>
      <c r="H297" s="249">
        <v>1.5</v>
      </c>
      <c r="I297" s="250"/>
      <c r="J297" s="246"/>
      <c r="K297" s="246"/>
      <c r="L297" s="251"/>
      <c r="M297" s="252"/>
      <c r="N297" s="253"/>
      <c r="O297" s="253"/>
      <c r="P297" s="253"/>
      <c r="Q297" s="253"/>
      <c r="R297" s="253"/>
      <c r="S297" s="253"/>
      <c r="T297" s="254"/>
      <c r="AT297" s="255" t="s">
        <v>155</v>
      </c>
      <c r="AU297" s="255" t="s">
        <v>82</v>
      </c>
      <c r="AV297" s="12" t="s">
        <v>82</v>
      </c>
      <c r="AW297" s="12" t="s">
        <v>35</v>
      </c>
      <c r="AX297" s="12" t="s">
        <v>80</v>
      </c>
      <c r="AY297" s="255" t="s">
        <v>143</v>
      </c>
    </row>
    <row r="298" s="1" customFormat="1" ht="25.5" customHeight="1">
      <c r="B298" s="45"/>
      <c r="C298" s="220" t="s">
        <v>391</v>
      </c>
      <c r="D298" s="220" t="s">
        <v>146</v>
      </c>
      <c r="E298" s="221" t="s">
        <v>1275</v>
      </c>
      <c r="F298" s="222" t="s">
        <v>1276</v>
      </c>
      <c r="G298" s="223" t="s">
        <v>149</v>
      </c>
      <c r="H298" s="224">
        <v>1</v>
      </c>
      <c r="I298" s="225"/>
      <c r="J298" s="226">
        <f>ROUND(I298*H298,2)</f>
        <v>0</v>
      </c>
      <c r="K298" s="222" t="s">
        <v>150</v>
      </c>
      <c r="L298" s="71"/>
      <c r="M298" s="227" t="s">
        <v>21</v>
      </c>
      <c r="N298" s="228" t="s">
        <v>43</v>
      </c>
      <c r="O298" s="46"/>
      <c r="P298" s="229">
        <f>O298*H298</f>
        <v>0</v>
      </c>
      <c r="Q298" s="229">
        <v>0</v>
      </c>
      <c r="R298" s="229">
        <f>Q298*H298</f>
        <v>0</v>
      </c>
      <c r="S298" s="229">
        <v>0</v>
      </c>
      <c r="T298" s="230">
        <f>S298*H298</f>
        <v>0</v>
      </c>
      <c r="AR298" s="23" t="s">
        <v>239</v>
      </c>
      <c r="AT298" s="23" t="s">
        <v>146</v>
      </c>
      <c r="AU298" s="23" t="s">
        <v>82</v>
      </c>
      <c r="AY298" s="23" t="s">
        <v>143</v>
      </c>
      <c r="BE298" s="231">
        <f>IF(N298="základní",J298,0)</f>
        <v>0</v>
      </c>
      <c r="BF298" s="231">
        <f>IF(N298="snížená",J298,0)</f>
        <v>0</v>
      </c>
      <c r="BG298" s="231">
        <f>IF(N298="zákl. přenesená",J298,0)</f>
        <v>0</v>
      </c>
      <c r="BH298" s="231">
        <f>IF(N298="sníž. přenesená",J298,0)</f>
        <v>0</v>
      </c>
      <c r="BI298" s="231">
        <f>IF(N298="nulová",J298,0)</f>
        <v>0</v>
      </c>
      <c r="BJ298" s="23" t="s">
        <v>80</v>
      </c>
      <c r="BK298" s="231">
        <f>ROUND(I298*H298,2)</f>
        <v>0</v>
      </c>
      <c r="BL298" s="23" t="s">
        <v>239</v>
      </c>
      <c r="BM298" s="23" t="s">
        <v>1277</v>
      </c>
    </row>
    <row r="299" s="1" customFormat="1">
      <c r="B299" s="45"/>
      <c r="C299" s="73"/>
      <c r="D299" s="232" t="s">
        <v>153</v>
      </c>
      <c r="E299" s="73"/>
      <c r="F299" s="233" t="s">
        <v>1278</v>
      </c>
      <c r="G299" s="73"/>
      <c r="H299" s="73"/>
      <c r="I299" s="190"/>
      <c r="J299" s="73"/>
      <c r="K299" s="73"/>
      <c r="L299" s="71"/>
      <c r="M299" s="234"/>
      <c r="N299" s="46"/>
      <c r="O299" s="46"/>
      <c r="P299" s="46"/>
      <c r="Q299" s="46"/>
      <c r="R299" s="46"/>
      <c r="S299" s="46"/>
      <c r="T299" s="94"/>
      <c r="AT299" s="23" t="s">
        <v>153</v>
      </c>
      <c r="AU299" s="23" t="s">
        <v>82</v>
      </c>
    </row>
    <row r="300" s="11" customFormat="1">
      <c r="B300" s="235"/>
      <c r="C300" s="236"/>
      <c r="D300" s="232" t="s">
        <v>155</v>
      </c>
      <c r="E300" s="237" t="s">
        <v>21</v>
      </c>
      <c r="F300" s="238" t="s">
        <v>1270</v>
      </c>
      <c r="G300" s="236"/>
      <c r="H300" s="237" t="s">
        <v>21</v>
      </c>
      <c r="I300" s="239"/>
      <c r="J300" s="236"/>
      <c r="K300" s="236"/>
      <c r="L300" s="240"/>
      <c r="M300" s="241"/>
      <c r="N300" s="242"/>
      <c r="O300" s="242"/>
      <c r="P300" s="242"/>
      <c r="Q300" s="242"/>
      <c r="R300" s="242"/>
      <c r="S300" s="242"/>
      <c r="T300" s="243"/>
      <c r="AT300" s="244" t="s">
        <v>155</v>
      </c>
      <c r="AU300" s="244" t="s">
        <v>82</v>
      </c>
      <c r="AV300" s="11" t="s">
        <v>80</v>
      </c>
      <c r="AW300" s="11" t="s">
        <v>35</v>
      </c>
      <c r="AX300" s="11" t="s">
        <v>72</v>
      </c>
      <c r="AY300" s="244" t="s">
        <v>143</v>
      </c>
    </row>
    <row r="301" s="12" customFormat="1">
      <c r="B301" s="245"/>
      <c r="C301" s="246"/>
      <c r="D301" s="232" t="s">
        <v>155</v>
      </c>
      <c r="E301" s="247" t="s">
        <v>21</v>
      </c>
      <c r="F301" s="248" t="s">
        <v>80</v>
      </c>
      <c r="G301" s="246"/>
      <c r="H301" s="249">
        <v>1</v>
      </c>
      <c r="I301" s="250"/>
      <c r="J301" s="246"/>
      <c r="K301" s="246"/>
      <c r="L301" s="251"/>
      <c r="M301" s="252"/>
      <c r="N301" s="253"/>
      <c r="O301" s="253"/>
      <c r="P301" s="253"/>
      <c r="Q301" s="253"/>
      <c r="R301" s="253"/>
      <c r="S301" s="253"/>
      <c r="T301" s="254"/>
      <c r="AT301" s="255" t="s">
        <v>155</v>
      </c>
      <c r="AU301" s="255" t="s">
        <v>82</v>
      </c>
      <c r="AV301" s="12" t="s">
        <v>82</v>
      </c>
      <c r="AW301" s="12" t="s">
        <v>35</v>
      </c>
      <c r="AX301" s="12" t="s">
        <v>80</v>
      </c>
      <c r="AY301" s="255" t="s">
        <v>143</v>
      </c>
    </row>
    <row r="302" s="1" customFormat="1" ht="25.5" customHeight="1">
      <c r="B302" s="45"/>
      <c r="C302" s="220" t="s">
        <v>396</v>
      </c>
      <c r="D302" s="220" t="s">
        <v>146</v>
      </c>
      <c r="E302" s="221" t="s">
        <v>1279</v>
      </c>
      <c r="F302" s="222" t="s">
        <v>1280</v>
      </c>
      <c r="G302" s="223" t="s">
        <v>149</v>
      </c>
      <c r="H302" s="224">
        <v>1.5</v>
      </c>
      <c r="I302" s="225"/>
      <c r="J302" s="226">
        <f>ROUND(I302*H302,2)</f>
        <v>0</v>
      </c>
      <c r="K302" s="222" t="s">
        <v>150</v>
      </c>
      <c r="L302" s="71"/>
      <c r="M302" s="227" t="s">
        <v>21</v>
      </c>
      <c r="N302" s="228" t="s">
        <v>43</v>
      </c>
      <c r="O302" s="46"/>
      <c r="P302" s="229">
        <f>O302*H302</f>
        <v>0</v>
      </c>
      <c r="Q302" s="229">
        <v>0</v>
      </c>
      <c r="R302" s="229">
        <f>Q302*H302</f>
        <v>0</v>
      </c>
      <c r="S302" s="229">
        <v>0</v>
      </c>
      <c r="T302" s="230">
        <f>S302*H302</f>
        <v>0</v>
      </c>
      <c r="AR302" s="23" t="s">
        <v>239</v>
      </c>
      <c r="AT302" s="23" t="s">
        <v>146</v>
      </c>
      <c r="AU302" s="23" t="s">
        <v>82</v>
      </c>
      <c r="AY302" s="23" t="s">
        <v>143</v>
      </c>
      <c r="BE302" s="231">
        <f>IF(N302="základní",J302,0)</f>
        <v>0</v>
      </c>
      <c r="BF302" s="231">
        <f>IF(N302="snížená",J302,0)</f>
        <v>0</v>
      </c>
      <c r="BG302" s="231">
        <f>IF(N302="zákl. přenesená",J302,0)</f>
        <v>0</v>
      </c>
      <c r="BH302" s="231">
        <f>IF(N302="sníž. přenesená",J302,0)</f>
        <v>0</v>
      </c>
      <c r="BI302" s="231">
        <f>IF(N302="nulová",J302,0)</f>
        <v>0</v>
      </c>
      <c r="BJ302" s="23" t="s">
        <v>80</v>
      </c>
      <c r="BK302" s="231">
        <f>ROUND(I302*H302,2)</f>
        <v>0</v>
      </c>
      <c r="BL302" s="23" t="s">
        <v>239</v>
      </c>
      <c r="BM302" s="23" t="s">
        <v>1281</v>
      </c>
    </row>
    <row r="303" s="1" customFormat="1">
      <c r="B303" s="45"/>
      <c r="C303" s="73"/>
      <c r="D303" s="232" t="s">
        <v>153</v>
      </c>
      <c r="E303" s="73"/>
      <c r="F303" s="233" t="s">
        <v>1278</v>
      </c>
      <c r="G303" s="73"/>
      <c r="H303" s="73"/>
      <c r="I303" s="190"/>
      <c r="J303" s="73"/>
      <c r="K303" s="73"/>
      <c r="L303" s="71"/>
      <c r="M303" s="234"/>
      <c r="N303" s="46"/>
      <c r="O303" s="46"/>
      <c r="P303" s="46"/>
      <c r="Q303" s="46"/>
      <c r="R303" s="46"/>
      <c r="S303" s="46"/>
      <c r="T303" s="94"/>
      <c r="AT303" s="23" t="s">
        <v>153</v>
      </c>
      <c r="AU303" s="23" t="s">
        <v>82</v>
      </c>
    </row>
    <row r="304" s="11" customFormat="1">
      <c r="B304" s="235"/>
      <c r="C304" s="236"/>
      <c r="D304" s="232" t="s">
        <v>155</v>
      </c>
      <c r="E304" s="237" t="s">
        <v>21</v>
      </c>
      <c r="F304" s="238" t="s">
        <v>1270</v>
      </c>
      <c r="G304" s="236"/>
      <c r="H304" s="237" t="s">
        <v>21</v>
      </c>
      <c r="I304" s="239"/>
      <c r="J304" s="236"/>
      <c r="K304" s="236"/>
      <c r="L304" s="240"/>
      <c r="M304" s="241"/>
      <c r="N304" s="242"/>
      <c r="O304" s="242"/>
      <c r="P304" s="242"/>
      <c r="Q304" s="242"/>
      <c r="R304" s="242"/>
      <c r="S304" s="242"/>
      <c r="T304" s="243"/>
      <c r="AT304" s="244" t="s">
        <v>155</v>
      </c>
      <c r="AU304" s="244" t="s">
        <v>82</v>
      </c>
      <c r="AV304" s="11" t="s">
        <v>80</v>
      </c>
      <c r="AW304" s="11" t="s">
        <v>35</v>
      </c>
      <c r="AX304" s="11" t="s">
        <v>72</v>
      </c>
      <c r="AY304" s="244" t="s">
        <v>143</v>
      </c>
    </row>
    <row r="305" s="12" customFormat="1">
      <c r="B305" s="245"/>
      <c r="C305" s="246"/>
      <c r="D305" s="232" t="s">
        <v>155</v>
      </c>
      <c r="E305" s="247" t="s">
        <v>21</v>
      </c>
      <c r="F305" s="248" t="s">
        <v>1274</v>
      </c>
      <c r="G305" s="246"/>
      <c r="H305" s="249">
        <v>1.5</v>
      </c>
      <c r="I305" s="250"/>
      <c r="J305" s="246"/>
      <c r="K305" s="246"/>
      <c r="L305" s="251"/>
      <c r="M305" s="252"/>
      <c r="N305" s="253"/>
      <c r="O305" s="253"/>
      <c r="P305" s="253"/>
      <c r="Q305" s="253"/>
      <c r="R305" s="253"/>
      <c r="S305" s="253"/>
      <c r="T305" s="254"/>
      <c r="AT305" s="255" t="s">
        <v>155</v>
      </c>
      <c r="AU305" s="255" t="s">
        <v>82</v>
      </c>
      <c r="AV305" s="12" t="s">
        <v>82</v>
      </c>
      <c r="AW305" s="12" t="s">
        <v>35</v>
      </c>
      <c r="AX305" s="12" t="s">
        <v>80</v>
      </c>
      <c r="AY305" s="255" t="s">
        <v>143</v>
      </c>
    </row>
    <row r="306" s="1" customFormat="1" ht="16.5" customHeight="1">
      <c r="B306" s="45"/>
      <c r="C306" s="220" t="s">
        <v>400</v>
      </c>
      <c r="D306" s="220" t="s">
        <v>146</v>
      </c>
      <c r="E306" s="221" t="s">
        <v>1282</v>
      </c>
      <c r="F306" s="222" t="s">
        <v>1283</v>
      </c>
      <c r="G306" s="223" t="s">
        <v>419</v>
      </c>
      <c r="H306" s="224">
        <v>1.5</v>
      </c>
      <c r="I306" s="225"/>
      <c r="J306" s="226">
        <f>ROUND(I306*H306,2)</f>
        <v>0</v>
      </c>
      <c r="K306" s="222" t="s">
        <v>150</v>
      </c>
      <c r="L306" s="71"/>
      <c r="M306" s="227" t="s">
        <v>21</v>
      </c>
      <c r="N306" s="228" t="s">
        <v>43</v>
      </c>
      <c r="O306" s="46"/>
      <c r="P306" s="229">
        <f>O306*H306</f>
        <v>0</v>
      </c>
      <c r="Q306" s="229">
        <v>0</v>
      </c>
      <c r="R306" s="229">
        <f>Q306*H306</f>
        <v>0</v>
      </c>
      <c r="S306" s="229">
        <v>0</v>
      </c>
      <c r="T306" s="230">
        <f>S306*H306</f>
        <v>0</v>
      </c>
      <c r="AR306" s="23" t="s">
        <v>239</v>
      </c>
      <c r="AT306" s="23" t="s">
        <v>146</v>
      </c>
      <c r="AU306" s="23" t="s">
        <v>82</v>
      </c>
      <c r="AY306" s="23" t="s">
        <v>143</v>
      </c>
      <c r="BE306" s="231">
        <f>IF(N306="základní",J306,0)</f>
        <v>0</v>
      </c>
      <c r="BF306" s="231">
        <f>IF(N306="snížená",J306,0)</f>
        <v>0</v>
      </c>
      <c r="BG306" s="231">
        <f>IF(N306="zákl. přenesená",J306,0)</f>
        <v>0</v>
      </c>
      <c r="BH306" s="231">
        <f>IF(N306="sníž. přenesená",J306,0)</f>
        <v>0</v>
      </c>
      <c r="BI306" s="231">
        <f>IF(N306="nulová",J306,0)</f>
        <v>0</v>
      </c>
      <c r="BJ306" s="23" t="s">
        <v>80</v>
      </c>
      <c r="BK306" s="231">
        <f>ROUND(I306*H306,2)</f>
        <v>0</v>
      </c>
      <c r="BL306" s="23" t="s">
        <v>239</v>
      </c>
      <c r="BM306" s="23" t="s">
        <v>1284</v>
      </c>
    </row>
    <row r="307" s="1" customFormat="1">
      <c r="B307" s="45"/>
      <c r="C307" s="73"/>
      <c r="D307" s="232" t="s">
        <v>153</v>
      </c>
      <c r="E307" s="73"/>
      <c r="F307" s="233" t="s">
        <v>1285</v>
      </c>
      <c r="G307" s="73"/>
      <c r="H307" s="73"/>
      <c r="I307" s="190"/>
      <c r="J307" s="73"/>
      <c r="K307" s="73"/>
      <c r="L307" s="71"/>
      <c r="M307" s="234"/>
      <c r="N307" s="46"/>
      <c r="O307" s="46"/>
      <c r="P307" s="46"/>
      <c r="Q307" s="46"/>
      <c r="R307" s="46"/>
      <c r="S307" s="46"/>
      <c r="T307" s="94"/>
      <c r="AT307" s="23" t="s">
        <v>153</v>
      </c>
      <c r="AU307" s="23" t="s">
        <v>82</v>
      </c>
    </row>
    <row r="308" s="11" customFormat="1">
      <c r="B308" s="235"/>
      <c r="C308" s="236"/>
      <c r="D308" s="232" t="s">
        <v>155</v>
      </c>
      <c r="E308" s="237" t="s">
        <v>21</v>
      </c>
      <c r="F308" s="238" t="s">
        <v>1270</v>
      </c>
      <c r="G308" s="236"/>
      <c r="H308" s="237" t="s">
        <v>21</v>
      </c>
      <c r="I308" s="239"/>
      <c r="J308" s="236"/>
      <c r="K308" s="236"/>
      <c r="L308" s="240"/>
      <c r="M308" s="241"/>
      <c r="N308" s="242"/>
      <c r="O308" s="242"/>
      <c r="P308" s="242"/>
      <c r="Q308" s="242"/>
      <c r="R308" s="242"/>
      <c r="S308" s="242"/>
      <c r="T308" s="243"/>
      <c r="AT308" s="244" t="s">
        <v>155</v>
      </c>
      <c r="AU308" s="244" t="s">
        <v>82</v>
      </c>
      <c r="AV308" s="11" t="s">
        <v>80</v>
      </c>
      <c r="AW308" s="11" t="s">
        <v>35</v>
      </c>
      <c r="AX308" s="11" t="s">
        <v>72</v>
      </c>
      <c r="AY308" s="244" t="s">
        <v>143</v>
      </c>
    </row>
    <row r="309" s="12" customFormat="1">
      <c r="B309" s="245"/>
      <c r="C309" s="246"/>
      <c r="D309" s="232" t="s">
        <v>155</v>
      </c>
      <c r="E309" s="247" t="s">
        <v>21</v>
      </c>
      <c r="F309" s="248" t="s">
        <v>1274</v>
      </c>
      <c r="G309" s="246"/>
      <c r="H309" s="249">
        <v>1.5</v>
      </c>
      <c r="I309" s="250"/>
      <c r="J309" s="246"/>
      <c r="K309" s="246"/>
      <c r="L309" s="251"/>
      <c r="M309" s="252"/>
      <c r="N309" s="253"/>
      <c r="O309" s="253"/>
      <c r="P309" s="253"/>
      <c r="Q309" s="253"/>
      <c r="R309" s="253"/>
      <c r="S309" s="253"/>
      <c r="T309" s="254"/>
      <c r="AT309" s="255" t="s">
        <v>155</v>
      </c>
      <c r="AU309" s="255" t="s">
        <v>82</v>
      </c>
      <c r="AV309" s="12" t="s">
        <v>82</v>
      </c>
      <c r="AW309" s="12" t="s">
        <v>35</v>
      </c>
      <c r="AX309" s="12" t="s">
        <v>80</v>
      </c>
      <c r="AY309" s="255" t="s">
        <v>143</v>
      </c>
    </row>
    <row r="310" s="10" customFormat="1" ht="29.88" customHeight="1">
      <c r="B310" s="204"/>
      <c r="C310" s="205"/>
      <c r="D310" s="206" t="s">
        <v>71</v>
      </c>
      <c r="E310" s="218" t="s">
        <v>407</v>
      </c>
      <c r="F310" s="218" t="s">
        <v>408</v>
      </c>
      <c r="G310" s="205"/>
      <c r="H310" s="205"/>
      <c r="I310" s="208"/>
      <c r="J310" s="219">
        <f>BK310</f>
        <v>0</v>
      </c>
      <c r="K310" s="205"/>
      <c r="L310" s="210"/>
      <c r="M310" s="211"/>
      <c r="N310" s="212"/>
      <c r="O310" s="212"/>
      <c r="P310" s="213">
        <f>SUM(P311:P336)</f>
        <v>0</v>
      </c>
      <c r="Q310" s="212"/>
      <c r="R310" s="213">
        <f>SUM(R311:R336)</f>
        <v>0.00346</v>
      </c>
      <c r="S310" s="212"/>
      <c r="T310" s="214">
        <f>SUM(T311:T336)</f>
        <v>0</v>
      </c>
      <c r="AR310" s="215" t="s">
        <v>82</v>
      </c>
      <c r="AT310" s="216" t="s">
        <v>71</v>
      </c>
      <c r="AU310" s="216" t="s">
        <v>80</v>
      </c>
      <c r="AY310" s="215" t="s">
        <v>143</v>
      </c>
      <c r="BK310" s="217">
        <f>SUM(BK311:BK336)</f>
        <v>0</v>
      </c>
    </row>
    <row r="311" s="1" customFormat="1" ht="25.5" customHeight="1">
      <c r="B311" s="45"/>
      <c r="C311" s="220" t="s">
        <v>409</v>
      </c>
      <c r="D311" s="220" t="s">
        <v>146</v>
      </c>
      <c r="E311" s="221" t="s">
        <v>1286</v>
      </c>
      <c r="F311" s="222" t="s">
        <v>1287</v>
      </c>
      <c r="G311" s="223" t="s">
        <v>419</v>
      </c>
      <c r="H311" s="224">
        <v>10</v>
      </c>
      <c r="I311" s="225"/>
      <c r="J311" s="226">
        <f>ROUND(I311*H311,2)</f>
        <v>0</v>
      </c>
      <c r="K311" s="222" t="s">
        <v>150</v>
      </c>
      <c r="L311" s="71"/>
      <c r="M311" s="227" t="s">
        <v>21</v>
      </c>
      <c r="N311" s="228" t="s">
        <v>43</v>
      </c>
      <c r="O311" s="46"/>
      <c r="P311" s="229">
        <f>O311*H311</f>
        <v>0</v>
      </c>
      <c r="Q311" s="229">
        <v>0.00022000000000000001</v>
      </c>
      <c r="R311" s="229">
        <f>Q311*H311</f>
        <v>0.0022000000000000001</v>
      </c>
      <c r="S311" s="229">
        <v>0</v>
      </c>
      <c r="T311" s="230">
        <f>S311*H311</f>
        <v>0</v>
      </c>
      <c r="AR311" s="23" t="s">
        <v>239</v>
      </c>
      <c r="AT311" s="23" t="s">
        <v>146</v>
      </c>
      <c r="AU311" s="23" t="s">
        <v>82</v>
      </c>
      <c r="AY311" s="23" t="s">
        <v>143</v>
      </c>
      <c r="BE311" s="231">
        <f>IF(N311="základní",J311,0)</f>
        <v>0</v>
      </c>
      <c r="BF311" s="231">
        <f>IF(N311="snížená",J311,0)</f>
        <v>0</v>
      </c>
      <c r="BG311" s="231">
        <f>IF(N311="zákl. přenesená",J311,0)</f>
        <v>0</v>
      </c>
      <c r="BH311" s="231">
        <f>IF(N311="sníž. přenesená",J311,0)</f>
        <v>0</v>
      </c>
      <c r="BI311" s="231">
        <f>IF(N311="nulová",J311,0)</f>
        <v>0</v>
      </c>
      <c r="BJ311" s="23" t="s">
        <v>80</v>
      </c>
      <c r="BK311" s="231">
        <f>ROUND(I311*H311,2)</f>
        <v>0</v>
      </c>
      <c r="BL311" s="23" t="s">
        <v>239</v>
      </c>
      <c r="BM311" s="23" t="s">
        <v>1288</v>
      </c>
    </row>
    <row r="312" s="1" customFormat="1">
      <c r="B312" s="45"/>
      <c r="C312" s="73"/>
      <c r="D312" s="232" t="s">
        <v>153</v>
      </c>
      <c r="E312" s="73"/>
      <c r="F312" s="233" t="s">
        <v>1289</v>
      </c>
      <c r="G312" s="73"/>
      <c r="H312" s="73"/>
      <c r="I312" s="190"/>
      <c r="J312" s="73"/>
      <c r="K312" s="73"/>
      <c r="L312" s="71"/>
      <c r="M312" s="234"/>
      <c r="N312" s="46"/>
      <c r="O312" s="46"/>
      <c r="P312" s="46"/>
      <c r="Q312" s="46"/>
      <c r="R312" s="46"/>
      <c r="S312" s="46"/>
      <c r="T312" s="94"/>
      <c r="AT312" s="23" t="s">
        <v>153</v>
      </c>
      <c r="AU312" s="23" t="s">
        <v>82</v>
      </c>
    </row>
    <row r="313" s="11" customFormat="1">
      <c r="B313" s="235"/>
      <c r="C313" s="236"/>
      <c r="D313" s="232" t="s">
        <v>155</v>
      </c>
      <c r="E313" s="237" t="s">
        <v>21</v>
      </c>
      <c r="F313" s="238" t="s">
        <v>1270</v>
      </c>
      <c r="G313" s="236"/>
      <c r="H313" s="237" t="s">
        <v>21</v>
      </c>
      <c r="I313" s="239"/>
      <c r="J313" s="236"/>
      <c r="K313" s="236"/>
      <c r="L313" s="240"/>
      <c r="M313" s="241"/>
      <c r="N313" s="242"/>
      <c r="O313" s="242"/>
      <c r="P313" s="242"/>
      <c r="Q313" s="242"/>
      <c r="R313" s="242"/>
      <c r="S313" s="242"/>
      <c r="T313" s="243"/>
      <c r="AT313" s="244" t="s">
        <v>155</v>
      </c>
      <c r="AU313" s="244" t="s">
        <v>82</v>
      </c>
      <c r="AV313" s="11" t="s">
        <v>80</v>
      </c>
      <c r="AW313" s="11" t="s">
        <v>35</v>
      </c>
      <c r="AX313" s="11" t="s">
        <v>72</v>
      </c>
      <c r="AY313" s="244" t="s">
        <v>143</v>
      </c>
    </row>
    <row r="314" s="12" customFormat="1">
      <c r="B314" s="245"/>
      <c r="C314" s="246"/>
      <c r="D314" s="232" t="s">
        <v>155</v>
      </c>
      <c r="E314" s="247" t="s">
        <v>21</v>
      </c>
      <c r="F314" s="248" t="s">
        <v>206</v>
      </c>
      <c r="G314" s="246"/>
      <c r="H314" s="249">
        <v>10</v>
      </c>
      <c r="I314" s="250"/>
      <c r="J314" s="246"/>
      <c r="K314" s="246"/>
      <c r="L314" s="251"/>
      <c r="M314" s="252"/>
      <c r="N314" s="253"/>
      <c r="O314" s="253"/>
      <c r="P314" s="253"/>
      <c r="Q314" s="253"/>
      <c r="R314" s="253"/>
      <c r="S314" s="253"/>
      <c r="T314" s="254"/>
      <c r="AT314" s="255" t="s">
        <v>155</v>
      </c>
      <c r="AU314" s="255" t="s">
        <v>82</v>
      </c>
      <c r="AV314" s="12" t="s">
        <v>82</v>
      </c>
      <c r="AW314" s="12" t="s">
        <v>35</v>
      </c>
      <c r="AX314" s="12" t="s">
        <v>80</v>
      </c>
      <c r="AY314" s="255" t="s">
        <v>143</v>
      </c>
    </row>
    <row r="315" s="1" customFormat="1" ht="38.25" customHeight="1">
      <c r="B315" s="45"/>
      <c r="C315" s="220" t="s">
        <v>416</v>
      </c>
      <c r="D315" s="220" t="s">
        <v>146</v>
      </c>
      <c r="E315" s="221" t="s">
        <v>1290</v>
      </c>
      <c r="F315" s="222" t="s">
        <v>1291</v>
      </c>
      <c r="G315" s="223" t="s">
        <v>419</v>
      </c>
      <c r="H315" s="224">
        <v>10</v>
      </c>
      <c r="I315" s="225"/>
      <c r="J315" s="226">
        <f>ROUND(I315*H315,2)</f>
        <v>0</v>
      </c>
      <c r="K315" s="222" t="s">
        <v>150</v>
      </c>
      <c r="L315" s="71"/>
      <c r="M315" s="227" t="s">
        <v>21</v>
      </c>
      <c r="N315" s="228" t="s">
        <v>43</v>
      </c>
      <c r="O315" s="46"/>
      <c r="P315" s="229">
        <f>O315*H315</f>
        <v>0</v>
      </c>
      <c r="Q315" s="229">
        <v>5.0000000000000002E-05</v>
      </c>
      <c r="R315" s="229">
        <f>Q315*H315</f>
        <v>0.00050000000000000001</v>
      </c>
      <c r="S315" s="229">
        <v>0</v>
      </c>
      <c r="T315" s="230">
        <f>S315*H315</f>
        <v>0</v>
      </c>
      <c r="AR315" s="23" t="s">
        <v>239</v>
      </c>
      <c r="AT315" s="23" t="s">
        <v>146</v>
      </c>
      <c r="AU315" s="23" t="s">
        <v>82</v>
      </c>
      <c r="AY315" s="23" t="s">
        <v>143</v>
      </c>
      <c r="BE315" s="231">
        <f>IF(N315="základní",J315,0)</f>
        <v>0</v>
      </c>
      <c r="BF315" s="231">
        <f>IF(N315="snížená",J315,0)</f>
        <v>0</v>
      </c>
      <c r="BG315" s="231">
        <f>IF(N315="zákl. přenesená",J315,0)</f>
        <v>0</v>
      </c>
      <c r="BH315" s="231">
        <f>IF(N315="sníž. přenesená",J315,0)</f>
        <v>0</v>
      </c>
      <c r="BI315" s="231">
        <f>IF(N315="nulová",J315,0)</f>
        <v>0</v>
      </c>
      <c r="BJ315" s="23" t="s">
        <v>80</v>
      </c>
      <c r="BK315" s="231">
        <f>ROUND(I315*H315,2)</f>
        <v>0</v>
      </c>
      <c r="BL315" s="23" t="s">
        <v>239</v>
      </c>
      <c r="BM315" s="23" t="s">
        <v>1292</v>
      </c>
    </row>
    <row r="316" s="1" customFormat="1">
      <c r="B316" s="45"/>
      <c r="C316" s="73"/>
      <c r="D316" s="232" t="s">
        <v>153</v>
      </c>
      <c r="E316" s="73"/>
      <c r="F316" s="233" t="s">
        <v>1289</v>
      </c>
      <c r="G316" s="73"/>
      <c r="H316" s="73"/>
      <c r="I316" s="190"/>
      <c r="J316" s="73"/>
      <c r="K316" s="73"/>
      <c r="L316" s="71"/>
      <c r="M316" s="234"/>
      <c r="N316" s="46"/>
      <c r="O316" s="46"/>
      <c r="P316" s="46"/>
      <c r="Q316" s="46"/>
      <c r="R316" s="46"/>
      <c r="S316" s="46"/>
      <c r="T316" s="94"/>
      <c r="AT316" s="23" t="s">
        <v>153</v>
      </c>
      <c r="AU316" s="23" t="s">
        <v>82</v>
      </c>
    </row>
    <row r="317" s="11" customFormat="1">
      <c r="B317" s="235"/>
      <c r="C317" s="236"/>
      <c r="D317" s="232" t="s">
        <v>155</v>
      </c>
      <c r="E317" s="237" t="s">
        <v>21</v>
      </c>
      <c r="F317" s="238" t="s">
        <v>1270</v>
      </c>
      <c r="G317" s="236"/>
      <c r="H317" s="237" t="s">
        <v>21</v>
      </c>
      <c r="I317" s="239"/>
      <c r="J317" s="236"/>
      <c r="K317" s="236"/>
      <c r="L317" s="240"/>
      <c r="M317" s="241"/>
      <c r="N317" s="242"/>
      <c r="O317" s="242"/>
      <c r="P317" s="242"/>
      <c r="Q317" s="242"/>
      <c r="R317" s="242"/>
      <c r="S317" s="242"/>
      <c r="T317" s="243"/>
      <c r="AT317" s="244" t="s">
        <v>155</v>
      </c>
      <c r="AU317" s="244" t="s">
        <v>82</v>
      </c>
      <c r="AV317" s="11" t="s">
        <v>80</v>
      </c>
      <c r="AW317" s="11" t="s">
        <v>35</v>
      </c>
      <c r="AX317" s="11" t="s">
        <v>72</v>
      </c>
      <c r="AY317" s="244" t="s">
        <v>143</v>
      </c>
    </row>
    <row r="318" s="12" customFormat="1">
      <c r="B318" s="245"/>
      <c r="C318" s="246"/>
      <c r="D318" s="232" t="s">
        <v>155</v>
      </c>
      <c r="E318" s="247" t="s">
        <v>21</v>
      </c>
      <c r="F318" s="248" t="s">
        <v>206</v>
      </c>
      <c r="G318" s="246"/>
      <c r="H318" s="249">
        <v>10</v>
      </c>
      <c r="I318" s="250"/>
      <c r="J318" s="246"/>
      <c r="K318" s="246"/>
      <c r="L318" s="251"/>
      <c r="M318" s="252"/>
      <c r="N318" s="253"/>
      <c r="O318" s="253"/>
      <c r="P318" s="253"/>
      <c r="Q318" s="253"/>
      <c r="R318" s="253"/>
      <c r="S318" s="253"/>
      <c r="T318" s="254"/>
      <c r="AT318" s="255" t="s">
        <v>155</v>
      </c>
      <c r="AU318" s="255" t="s">
        <v>82</v>
      </c>
      <c r="AV318" s="12" t="s">
        <v>82</v>
      </c>
      <c r="AW318" s="12" t="s">
        <v>35</v>
      </c>
      <c r="AX318" s="12" t="s">
        <v>80</v>
      </c>
      <c r="AY318" s="255" t="s">
        <v>143</v>
      </c>
    </row>
    <row r="319" s="1" customFormat="1" ht="25.5" customHeight="1">
      <c r="B319" s="45"/>
      <c r="C319" s="220" t="s">
        <v>422</v>
      </c>
      <c r="D319" s="220" t="s">
        <v>146</v>
      </c>
      <c r="E319" s="221" t="s">
        <v>1293</v>
      </c>
      <c r="F319" s="222" t="s">
        <v>1294</v>
      </c>
      <c r="G319" s="223" t="s">
        <v>1295</v>
      </c>
      <c r="H319" s="224">
        <v>1</v>
      </c>
      <c r="I319" s="225"/>
      <c r="J319" s="226">
        <f>ROUND(I319*H319,2)</f>
        <v>0</v>
      </c>
      <c r="K319" s="222" t="s">
        <v>150</v>
      </c>
      <c r="L319" s="71"/>
      <c r="M319" s="227" t="s">
        <v>21</v>
      </c>
      <c r="N319" s="228" t="s">
        <v>43</v>
      </c>
      <c r="O319" s="46"/>
      <c r="P319" s="229">
        <f>O319*H319</f>
        <v>0</v>
      </c>
      <c r="Q319" s="229">
        <v>0</v>
      </c>
      <c r="R319" s="229">
        <f>Q319*H319</f>
        <v>0</v>
      </c>
      <c r="S319" s="229">
        <v>0</v>
      </c>
      <c r="T319" s="230">
        <f>S319*H319</f>
        <v>0</v>
      </c>
      <c r="AR319" s="23" t="s">
        <v>239</v>
      </c>
      <c r="AT319" s="23" t="s">
        <v>146</v>
      </c>
      <c r="AU319" s="23" t="s">
        <v>82</v>
      </c>
      <c r="AY319" s="23" t="s">
        <v>143</v>
      </c>
      <c r="BE319" s="231">
        <f>IF(N319="základní",J319,0)</f>
        <v>0</v>
      </c>
      <c r="BF319" s="231">
        <f>IF(N319="snížená",J319,0)</f>
        <v>0</v>
      </c>
      <c r="BG319" s="231">
        <f>IF(N319="zákl. přenesená",J319,0)</f>
        <v>0</v>
      </c>
      <c r="BH319" s="231">
        <f>IF(N319="sníž. přenesená",J319,0)</f>
        <v>0</v>
      </c>
      <c r="BI319" s="231">
        <f>IF(N319="nulová",J319,0)</f>
        <v>0</v>
      </c>
      <c r="BJ319" s="23" t="s">
        <v>80</v>
      </c>
      <c r="BK319" s="231">
        <f>ROUND(I319*H319,2)</f>
        <v>0</v>
      </c>
      <c r="BL319" s="23" t="s">
        <v>239</v>
      </c>
      <c r="BM319" s="23" t="s">
        <v>1296</v>
      </c>
    </row>
    <row r="320" s="1" customFormat="1">
      <c r="B320" s="45"/>
      <c r="C320" s="73"/>
      <c r="D320" s="232" t="s">
        <v>153</v>
      </c>
      <c r="E320" s="73"/>
      <c r="F320" s="233" t="s">
        <v>1297</v>
      </c>
      <c r="G320" s="73"/>
      <c r="H320" s="73"/>
      <c r="I320" s="190"/>
      <c r="J320" s="73"/>
      <c r="K320" s="73"/>
      <c r="L320" s="71"/>
      <c r="M320" s="234"/>
      <c r="N320" s="46"/>
      <c r="O320" s="46"/>
      <c r="P320" s="46"/>
      <c r="Q320" s="46"/>
      <c r="R320" s="46"/>
      <c r="S320" s="46"/>
      <c r="T320" s="94"/>
      <c r="AT320" s="23" t="s">
        <v>153</v>
      </c>
      <c r="AU320" s="23" t="s">
        <v>82</v>
      </c>
    </row>
    <row r="321" s="1" customFormat="1" ht="38.25" customHeight="1">
      <c r="B321" s="45"/>
      <c r="C321" s="220" t="s">
        <v>429</v>
      </c>
      <c r="D321" s="220" t="s">
        <v>146</v>
      </c>
      <c r="E321" s="221" t="s">
        <v>1298</v>
      </c>
      <c r="F321" s="222" t="s">
        <v>1299</v>
      </c>
      <c r="G321" s="223" t="s">
        <v>419</v>
      </c>
      <c r="H321" s="224">
        <v>10</v>
      </c>
      <c r="I321" s="225"/>
      <c r="J321" s="226">
        <f>ROUND(I321*H321,2)</f>
        <v>0</v>
      </c>
      <c r="K321" s="222" t="s">
        <v>150</v>
      </c>
      <c r="L321" s="71"/>
      <c r="M321" s="227" t="s">
        <v>21</v>
      </c>
      <c r="N321" s="228" t="s">
        <v>43</v>
      </c>
      <c r="O321" s="46"/>
      <c r="P321" s="229">
        <f>O321*H321</f>
        <v>0</v>
      </c>
      <c r="Q321" s="229">
        <v>4.0000000000000003E-05</v>
      </c>
      <c r="R321" s="229">
        <f>Q321*H321</f>
        <v>0.00040000000000000002</v>
      </c>
      <c r="S321" s="229">
        <v>0</v>
      </c>
      <c r="T321" s="230">
        <f>S321*H321</f>
        <v>0</v>
      </c>
      <c r="AR321" s="23" t="s">
        <v>239</v>
      </c>
      <c r="AT321" s="23" t="s">
        <v>146</v>
      </c>
      <c r="AU321" s="23" t="s">
        <v>82</v>
      </c>
      <c r="AY321" s="23" t="s">
        <v>143</v>
      </c>
      <c r="BE321" s="231">
        <f>IF(N321="základní",J321,0)</f>
        <v>0</v>
      </c>
      <c r="BF321" s="231">
        <f>IF(N321="snížená",J321,0)</f>
        <v>0</v>
      </c>
      <c r="BG321" s="231">
        <f>IF(N321="zákl. přenesená",J321,0)</f>
        <v>0</v>
      </c>
      <c r="BH321" s="231">
        <f>IF(N321="sníž. přenesená",J321,0)</f>
        <v>0</v>
      </c>
      <c r="BI321" s="231">
        <f>IF(N321="nulová",J321,0)</f>
        <v>0</v>
      </c>
      <c r="BJ321" s="23" t="s">
        <v>80</v>
      </c>
      <c r="BK321" s="231">
        <f>ROUND(I321*H321,2)</f>
        <v>0</v>
      </c>
      <c r="BL321" s="23" t="s">
        <v>239</v>
      </c>
      <c r="BM321" s="23" t="s">
        <v>1300</v>
      </c>
    </row>
    <row r="322" s="1" customFormat="1">
      <c r="B322" s="45"/>
      <c r="C322" s="73"/>
      <c r="D322" s="232" t="s">
        <v>153</v>
      </c>
      <c r="E322" s="73"/>
      <c r="F322" s="233" t="s">
        <v>1301</v>
      </c>
      <c r="G322" s="73"/>
      <c r="H322" s="73"/>
      <c r="I322" s="190"/>
      <c r="J322" s="73"/>
      <c r="K322" s="73"/>
      <c r="L322" s="71"/>
      <c r="M322" s="234"/>
      <c r="N322" s="46"/>
      <c r="O322" s="46"/>
      <c r="P322" s="46"/>
      <c r="Q322" s="46"/>
      <c r="R322" s="46"/>
      <c r="S322" s="46"/>
      <c r="T322" s="94"/>
      <c r="AT322" s="23" t="s">
        <v>153</v>
      </c>
      <c r="AU322" s="23" t="s">
        <v>82</v>
      </c>
    </row>
    <row r="323" s="11" customFormat="1">
      <c r="B323" s="235"/>
      <c r="C323" s="236"/>
      <c r="D323" s="232" t="s">
        <v>155</v>
      </c>
      <c r="E323" s="237" t="s">
        <v>21</v>
      </c>
      <c r="F323" s="238" t="s">
        <v>1270</v>
      </c>
      <c r="G323" s="236"/>
      <c r="H323" s="237" t="s">
        <v>21</v>
      </c>
      <c r="I323" s="239"/>
      <c r="J323" s="236"/>
      <c r="K323" s="236"/>
      <c r="L323" s="240"/>
      <c r="M323" s="241"/>
      <c r="N323" s="242"/>
      <c r="O323" s="242"/>
      <c r="P323" s="242"/>
      <c r="Q323" s="242"/>
      <c r="R323" s="242"/>
      <c r="S323" s="242"/>
      <c r="T323" s="243"/>
      <c r="AT323" s="244" t="s">
        <v>155</v>
      </c>
      <c r="AU323" s="244" t="s">
        <v>82</v>
      </c>
      <c r="AV323" s="11" t="s">
        <v>80</v>
      </c>
      <c r="AW323" s="11" t="s">
        <v>35</v>
      </c>
      <c r="AX323" s="11" t="s">
        <v>72</v>
      </c>
      <c r="AY323" s="244" t="s">
        <v>143</v>
      </c>
    </row>
    <row r="324" s="12" customFormat="1">
      <c r="B324" s="245"/>
      <c r="C324" s="246"/>
      <c r="D324" s="232" t="s">
        <v>155</v>
      </c>
      <c r="E324" s="247" t="s">
        <v>21</v>
      </c>
      <c r="F324" s="248" t="s">
        <v>206</v>
      </c>
      <c r="G324" s="246"/>
      <c r="H324" s="249">
        <v>10</v>
      </c>
      <c r="I324" s="250"/>
      <c r="J324" s="246"/>
      <c r="K324" s="246"/>
      <c r="L324" s="251"/>
      <c r="M324" s="252"/>
      <c r="N324" s="253"/>
      <c r="O324" s="253"/>
      <c r="P324" s="253"/>
      <c r="Q324" s="253"/>
      <c r="R324" s="253"/>
      <c r="S324" s="253"/>
      <c r="T324" s="254"/>
      <c r="AT324" s="255" t="s">
        <v>155</v>
      </c>
      <c r="AU324" s="255" t="s">
        <v>82</v>
      </c>
      <c r="AV324" s="12" t="s">
        <v>82</v>
      </c>
      <c r="AW324" s="12" t="s">
        <v>35</v>
      </c>
      <c r="AX324" s="12" t="s">
        <v>80</v>
      </c>
      <c r="AY324" s="255" t="s">
        <v>143</v>
      </c>
    </row>
    <row r="325" s="1" customFormat="1" ht="16.5" customHeight="1">
      <c r="B325" s="45"/>
      <c r="C325" s="220" t="s">
        <v>435</v>
      </c>
      <c r="D325" s="220" t="s">
        <v>146</v>
      </c>
      <c r="E325" s="221" t="s">
        <v>1302</v>
      </c>
      <c r="F325" s="222" t="s">
        <v>1303</v>
      </c>
      <c r="G325" s="223" t="s">
        <v>149</v>
      </c>
      <c r="H325" s="224">
        <v>3</v>
      </c>
      <c r="I325" s="225"/>
      <c r="J325" s="226">
        <f>ROUND(I325*H325,2)</f>
        <v>0</v>
      </c>
      <c r="K325" s="222" t="s">
        <v>150</v>
      </c>
      <c r="L325" s="71"/>
      <c r="M325" s="227" t="s">
        <v>21</v>
      </c>
      <c r="N325" s="228" t="s">
        <v>43</v>
      </c>
      <c r="O325" s="46"/>
      <c r="P325" s="229">
        <f>O325*H325</f>
        <v>0</v>
      </c>
      <c r="Q325" s="229">
        <v>0</v>
      </c>
      <c r="R325" s="229">
        <f>Q325*H325</f>
        <v>0</v>
      </c>
      <c r="S325" s="229">
        <v>0</v>
      </c>
      <c r="T325" s="230">
        <f>S325*H325</f>
        <v>0</v>
      </c>
      <c r="AR325" s="23" t="s">
        <v>239</v>
      </c>
      <c r="AT325" s="23" t="s">
        <v>146</v>
      </c>
      <c r="AU325" s="23" t="s">
        <v>82</v>
      </c>
      <c r="AY325" s="23" t="s">
        <v>143</v>
      </c>
      <c r="BE325" s="231">
        <f>IF(N325="základní",J325,0)</f>
        <v>0</v>
      </c>
      <c r="BF325" s="231">
        <f>IF(N325="snížená",J325,0)</f>
        <v>0</v>
      </c>
      <c r="BG325" s="231">
        <f>IF(N325="zákl. přenesená",J325,0)</f>
        <v>0</v>
      </c>
      <c r="BH325" s="231">
        <f>IF(N325="sníž. přenesená",J325,0)</f>
        <v>0</v>
      </c>
      <c r="BI325" s="231">
        <f>IF(N325="nulová",J325,0)</f>
        <v>0</v>
      </c>
      <c r="BJ325" s="23" t="s">
        <v>80</v>
      </c>
      <c r="BK325" s="231">
        <f>ROUND(I325*H325,2)</f>
        <v>0</v>
      </c>
      <c r="BL325" s="23" t="s">
        <v>239</v>
      </c>
      <c r="BM325" s="23" t="s">
        <v>1304</v>
      </c>
    </row>
    <row r="326" s="1" customFormat="1">
      <c r="B326" s="45"/>
      <c r="C326" s="73"/>
      <c r="D326" s="232" t="s">
        <v>153</v>
      </c>
      <c r="E326" s="73"/>
      <c r="F326" s="233" t="s">
        <v>1305</v>
      </c>
      <c r="G326" s="73"/>
      <c r="H326" s="73"/>
      <c r="I326" s="190"/>
      <c r="J326" s="73"/>
      <c r="K326" s="73"/>
      <c r="L326" s="71"/>
      <c r="M326" s="234"/>
      <c r="N326" s="46"/>
      <c r="O326" s="46"/>
      <c r="P326" s="46"/>
      <c r="Q326" s="46"/>
      <c r="R326" s="46"/>
      <c r="S326" s="46"/>
      <c r="T326" s="94"/>
      <c r="AT326" s="23" t="s">
        <v>153</v>
      </c>
      <c r="AU326" s="23" t="s">
        <v>82</v>
      </c>
    </row>
    <row r="327" s="11" customFormat="1">
      <c r="B327" s="235"/>
      <c r="C327" s="236"/>
      <c r="D327" s="232" t="s">
        <v>155</v>
      </c>
      <c r="E327" s="237" t="s">
        <v>21</v>
      </c>
      <c r="F327" s="238" t="s">
        <v>1270</v>
      </c>
      <c r="G327" s="236"/>
      <c r="H327" s="237" t="s">
        <v>21</v>
      </c>
      <c r="I327" s="239"/>
      <c r="J327" s="236"/>
      <c r="K327" s="236"/>
      <c r="L327" s="240"/>
      <c r="M327" s="241"/>
      <c r="N327" s="242"/>
      <c r="O327" s="242"/>
      <c r="P327" s="242"/>
      <c r="Q327" s="242"/>
      <c r="R327" s="242"/>
      <c r="S327" s="242"/>
      <c r="T327" s="243"/>
      <c r="AT327" s="244" t="s">
        <v>155</v>
      </c>
      <c r="AU327" s="244" t="s">
        <v>82</v>
      </c>
      <c r="AV327" s="11" t="s">
        <v>80</v>
      </c>
      <c r="AW327" s="11" t="s">
        <v>35</v>
      </c>
      <c r="AX327" s="11" t="s">
        <v>72</v>
      </c>
      <c r="AY327" s="244" t="s">
        <v>143</v>
      </c>
    </row>
    <row r="328" s="12" customFormat="1">
      <c r="B328" s="245"/>
      <c r="C328" s="246"/>
      <c r="D328" s="232" t="s">
        <v>155</v>
      </c>
      <c r="E328" s="247" t="s">
        <v>21</v>
      </c>
      <c r="F328" s="248" t="s">
        <v>144</v>
      </c>
      <c r="G328" s="246"/>
      <c r="H328" s="249">
        <v>3</v>
      </c>
      <c r="I328" s="250"/>
      <c r="J328" s="246"/>
      <c r="K328" s="246"/>
      <c r="L328" s="251"/>
      <c r="M328" s="252"/>
      <c r="N328" s="253"/>
      <c r="O328" s="253"/>
      <c r="P328" s="253"/>
      <c r="Q328" s="253"/>
      <c r="R328" s="253"/>
      <c r="S328" s="253"/>
      <c r="T328" s="254"/>
      <c r="AT328" s="255" t="s">
        <v>155</v>
      </c>
      <c r="AU328" s="255" t="s">
        <v>82</v>
      </c>
      <c r="AV328" s="12" t="s">
        <v>82</v>
      </c>
      <c r="AW328" s="12" t="s">
        <v>35</v>
      </c>
      <c r="AX328" s="12" t="s">
        <v>80</v>
      </c>
      <c r="AY328" s="255" t="s">
        <v>143</v>
      </c>
    </row>
    <row r="329" s="1" customFormat="1" ht="16.5" customHeight="1">
      <c r="B329" s="45"/>
      <c r="C329" s="220" t="s">
        <v>439</v>
      </c>
      <c r="D329" s="220" t="s">
        <v>146</v>
      </c>
      <c r="E329" s="221" t="s">
        <v>1306</v>
      </c>
      <c r="F329" s="222" t="s">
        <v>1307</v>
      </c>
      <c r="G329" s="223" t="s">
        <v>149</v>
      </c>
      <c r="H329" s="224">
        <v>2</v>
      </c>
      <c r="I329" s="225"/>
      <c r="J329" s="226">
        <f>ROUND(I329*H329,2)</f>
        <v>0</v>
      </c>
      <c r="K329" s="222" t="s">
        <v>150</v>
      </c>
      <c r="L329" s="71"/>
      <c r="M329" s="227" t="s">
        <v>21</v>
      </c>
      <c r="N329" s="228" t="s">
        <v>43</v>
      </c>
      <c r="O329" s="46"/>
      <c r="P329" s="229">
        <f>O329*H329</f>
        <v>0</v>
      </c>
      <c r="Q329" s="229">
        <v>0.00012999999999999999</v>
      </c>
      <c r="R329" s="229">
        <f>Q329*H329</f>
        <v>0.00025999999999999998</v>
      </c>
      <c r="S329" s="229">
        <v>0</v>
      </c>
      <c r="T329" s="230">
        <f>S329*H329</f>
        <v>0</v>
      </c>
      <c r="AR329" s="23" t="s">
        <v>239</v>
      </c>
      <c r="AT329" s="23" t="s">
        <v>146</v>
      </c>
      <c r="AU329" s="23" t="s">
        <v>82</v>
      </c>
      <c r="AY329" s="23" t="s">
        <v>143</v>
      </c>
      <c r="BE329" s="231">
        <f>IF(N329="základní",J329,0)</f>
        <v>0</v>
      </c>
      <c r="BF329" s="231">
        <f>IF(N329="snížená",J329,0)</f>
        <v>0</v>
      </c>
      <c r="BG329" s="231">
        <f>IF(N329="zákl. přenesená",J329,0)</f>
        <v>0</v>
      </c>
      <c r="BH329" s="231">
        <f>IF(N329="sníž. přenesená",J329,0)</f>
        <v>0</v>
      </c>
      <c r="BI329" s="231">
        <f>IF(N329="nulová",J329,0)</f>
        <v>0</v>
      </c>
      <c r="BJ329" s="23" t="s">
        <v>80</v>
      </c>
      <c r="BK329" s="231">
        <f>ROUND(I329*H329,2)</f>
        <v>0</v>
      </c>
      <c r="BL329" s="23" t="s">
        <v>239</v>
      </c>
      <c r="BM329" s="23" t="s">
        <v>1308</v>
      </c>
    </row>
    <row r="330" s="1" customFormat="1">
      <c r="B330" s="45"/>
      <c r="C330" s="73"/>
      <c r="D330" s="232" t="s">
        <v>153</v>
      </c>
      <c r="E330" s="73"/>
      <c r="F330" s="233" t="s">
        <v>1309</v>
      </c>
      <c r="G330" s="73"/>
      <c r="H330" s="73"/>
      <c r="I330" s="190"/>
      <c r="J330" s="73"/>
      <c r="K330" s="73"/>
      <c r="L330" s="71"/>
      <c r="M330" s="234"/>
      <c r="N330" s="46"/>
      <c r="O330" s="46"/>
      <c r="P330" s="46"/>
      <c r="Q330" s="46"/>
      <c r="R330" s="46"/>
      <c r="S330" s="46"/>
      <c r="T330" s="94"/>
      <c r="AT330" s="23" t="s">
        <v>153</v>
      </c>
      <c r="AU330" s="23" t="s">
        <v>82</v>
      </c>
    </row>
    <row r="331" s="11" customFormat="1">
      <c r="B331" s="235"/>
      <c r="C331" s="236"/>
      <c r="D331" s="232" t="s">
        <v>155</v>
      </c>
      <c r="E331" s="237" t="s">
        <v>21</v>
      </c>
      <c r="F331" s="238" t="s">
        <v>1270</v>
      </c>
      <c r="G331" s="236"/>
      <c r="H331" s="237" t="s">
        <v>21</v>
      </c>
      <c r="I331" s="239"/>
      <c r="J331" s="236"/>
      <c r="K331" s="236"/>
      <c r="L331" s="240"/>
      <c r="M331" s="241"/>
      <c r="N331" s="242"/>
      <c r="O331" s="242"/>
      <c r="P331" s="242"/>
      <c r="Q331" s="242"/>
      <c r="R331" s="242"/>
      <c r="S331" s="242"/>
      <c r="T331" s="243"/>
      <c r="AT331" s="244" t="s">
        <v>155</v>
      </c>
      <c r="AU331" s="244" t="s">
        <v>82</v>
      </c>
      <c r="AV331" s="11" t="s">
        <v>80</v>
      </c>
      <c r="AW331" s="11" t="s">
        <v>35</v>
      </c>
      <c r="AX331" s="11" t="s">
        <v>72</v>
      </c>
      <c r="AY331" s="244" t="s">
        <v>143</v>
      </c>
    </row>
    <row r="332" s="12" customFormat="1">
      <c r="B332" s="245"/>
      <c r="C332" s="246"/>
      <c r="D332" s="232" t="s">
        <v>155</v>
      </c>
      <c r="E332" s="247" t="s">
        <v>21</v>
      </c>
      <c r="F332" s="248" t="s">
        <v>82</v>
      </c>
      <c r="G332" s="246"/>
      <c r="H332" s="249">
        <v>2</v>
      </c>
      <c r="I332" s="250"/>
      <c r="J332" s="246"/>
      <c r="K332" s="246"/>
      <c r="L332" s="251"/>
      <c r="M332" s="252"/>
      <c r="N332" s="253"/>
      <c r="O332" s="253"/>
      <c r="P332" s="253"/>
      <c r="Q332" s="253"/>
      <c r="R332" s="253"/>
      <c r="S332" s="253"/>
      <c r="T332" s="254"/>
      <c r="AT332" s="255" t="s">
        <v>155</v>
      </c>
      <c r="AU332" s="255" t="s">
        <v>82</v>
      </c>
      <c r="AV332" s="12" t="s">
        <v>82</v>
      </c>
      <c r="AW332" s="12" t="s">
        <v>35</v>
      </c>
      <c r="AX332" s="12" t="s">
        <v>80</v>
      </c>
      <c r="AY332" s="255" t="s">
        <v>143</v>
      </c>
    </row>
    <row r="333" s="1" customFormat="1" ht="25.5" customHeight="1">
      <c r="B333" s="45"/>
      <c r="C333" s="220" t="s">
        <v>443</v>
      </c>
      <c r="D333" s="220" t="s">
        <v>146</v>
      </c>
      <c r="E333" s="221" t="s">
        <v>1310</v>
      </c>
      <c r="F333" s="222" t="s">
        <v>1311</v>
      </c>
      <c r="G333" s="223" t="s">
        <v>419</v>
      </c>
      <c r="H333" s="224">
        <v>10</v>
      </c>
      <c r="I333" s="225"/>
      <c r="J333" s="226">
        <f>ROUND(I333*H333,2)</f>
        <v>0</v>
      </c>
      <c r="K333" s="222" t="s">
        <v>150</v>
      </c>
      <c r="L333" s="71"/>
      <c r="M333" s="227" t="s">
        <v>21</v>
      </c>
      <c r="N333" s="228" t="s">
        <v>43</v>
      </c>
      <c r="O333" s="46"/>
      <c r="P333" s="229">
        <f>O333*H333</f>
        <v>0</v>
      </c>
      <c r="Q333" s="229">
        <v>1.0000000000000001E-05</v>
      </c>
      <c r="R333" s="229">
        <f>Q333*H333</f>
        <v>0.00010000000000000001</v>
      </c>
      <c r="S333" s="229">
        <v>0</v>
      </c>
      <c r="T333" s="230">
        <f>S333*H333</f>
        <v>0</v>
      </c>
      <c r="AR333" s="23" t="s">
        <v>239</v>
      </c>
      <c r="AT333" s="23" t="s">
        <v>146</v>
      </c>
      <c r="AU333" s="23" t="s">
        <v>82</v>
      </c>
      <c r="AY333" s="23" t="s">
        <v>143</v>
      </c>
      <c r="BE333" s="231">
        <f>IF(N333="základní",J333,0)</f>
        <v>0</v>
      </c>
      <c r="BF333" s="231">
        <f>IF(N333="snížená",J333,0)</f>
        <v>0</v>
      </c>
      <c r="BG333" s="231">
        <f>IF(N333="zákl. přenesená",J333,0)</f>
        <v>0</v>
      </c>
      <c r="BH333" s="231">
        <f>IF(N333="sníž. přenesená",J333,0)</f>
        <v>0</v>
      </c>
      <c r="BI333" s="231">
        <f>IF(N333="nulová",J333,0)</f>
        <v>0</v>
      </c>
      <c r="BJ333" s="23" t="s">
        <v>80</v>
      </c>
      <c r="BK333" s="231">
        <f>ROUND(I333*H333,2)</f>
        <v>0</v>
      </c>
      <c r="BL333" s="23" t="s">
        <v>239</v>
      </c>
      <c r="BM333" s="23" t="s">
        <v>1312</v>
      </c>
    </row>
    <row r="334" s="1" customFormat="1">
      <c r="B334" s="45"/>
      <c r="C334" s="73"/>
      <c r="D334" s="232" t="s">
        <v>153</v>
      </c>
      <c r="E334" s="73"/>
      <c r="F334" s="233" t="s">
        <v>1313</v>
      </c>
      <c r="G334" s="73"/>
      <c r="H334" s="73"/>
      <c r="I334" s="190"/>
      <c r="J334" s="73"/>
      <c r="K334" s="73"/>
      <c r="L334" s="71"/>
      <c r="M334" s="234"/>
      <c r="N334" s="46"/>
      <c r="O334" s="46"/>
      <c r="P334" s="46"/>
      <c r="Q334" s="46"/>
      <c r="R334" s="46"/>
      <c r="S334" s="46"/>
      <c r="T334" s="94"/>
      <c r="AT334" s="23" t="s">
        <v>153</v>
      </c>
      <c r="AU334" s="23" t="s">
        <v>82</v>
      </c>
    </row>
    <row r="335" s="11" customFormat="1">
      <c r="B335" s="235"/>
      <c r="C335" s="236"/>
      <c r="D335" s="232" t="s">
        <v>155</v>
      </c>
      <c r="E335" s="237" t="s">
        <v>21</v>
      </c>
      <c r="F335" s="238" t="s">
        <v>1270</v>
      </c>
      <c r="G335" s="236"/>
      <c r="H335" s="237" t="s">
        <v>21</v>
      </c>
      <c r="I335" s="239"/>
      <c r="J335" s="236"/>
      <c r="K335" s="236"/>
      <c r="L335" s="240"/>
      <c r="M335" s="241"/>
      <c r="N335" s="242"/>
      <c r="O335" s="242"/>
      <c r="P335" s="242"/>
      <c r="Q335" s="242"/>
      <c r="R335" s="242"/>
      <c r="S335" s="242"/>
      <c r="T335" s="243"/>
      <c r="AT335" s="244" t="s">
        <v>155</v>
      </c>
      <c r="AU335" s="244" t="s">
        <v>82</v>
      </c>
      <c r="AV335" s="11" t="s">
        <v>80</v>
      </c>
      <c r="AW335" s="11" t="s">
        <v>35</v>
      </c>
      <c r="AX335" s="11" t="s">
        <v>72</v>
      </c>
      <c r="AY335" s="244" t="s">
        <v>143</v>
      </c>
    </row>
    <row r="336" s="12" customFormat="1">
      <c r="B336" s="245"/>
      <c r="C336" s="246"/>
      <c r="D336" s="232" t="s">
        <v>155</v>
      </c>
      <c r="E336" s="247" t="s">
        <v>21</v>
      </c>
      <c r="F336" s="248" t="s">
        <v>206</v>
      </c>
      <c r="G336" s="246"/>
      <c r="H336" s="249">
        <v>10</v>
      </c>
      <c r="I336" s="250"/>
      <c r="J336" s="246"/>
      <c r="K336" s="246"/>
      <c r="L336" s="251"/>
      <c r="M336" s="252"/>
      <c r="N336" s="253"/>
      <c r="O336" s="253"/>
      <c r="P336" s="253"/>
      <c r="Q336" s="253"/>
      <c r="R336" s="253"/>
      <c r="S336" s="253"/>
      <c r="T336" s="254"/>
      <c r="AT336" s="255" t="s">
        <v>155</v>
      </c>
      <c r="AU336" s="255" t="s">
        <v>82</v>
      </c>
      <c r="AV336" s="12" t="s">
        <v>82</v>
      </c>
      <c r="AW336" s="12" t="s">
        <v>35</v>
      </c>
      <c r="AX336" s="12" t="s">
        <v>80</v>
      </c>
      <c r="AY336" s="255" t="s">
        <v>143</v>
      </c>
    </row>
    <row r="337" s="10" customFormat="1" ht="29.88" customHeight="1">
      <c r="B337" s="204"/>
      <c r="C337" s="205"/>
      <c r="D337" s="206" t="s">
        <v>71</v>
      </c>
      <c r="E337" s="218" t="s">
        <v>1314</v>
      </c>
      <c r="F337" s="218" t="s">
        <v>1315</v>
      </c>
      <c r="G337" s="205"/>
      <c r="H337" s="205"/>
      <c r="I337" s="208"/>
      <c r="J337" s="219">
        <f>BK337</f>
        <v>0</v>
      </c>
      <c r="K337" s="205"/>
      <c r="L337" s="210"/>
      <c r="M337" s="211"/>
      <c r="N337" s="212"/>
      <c r="O337" s="212"/>
      <c r="P337" s="213">
        <f>SUM(P338:P340)</f>
        <v>0</v>
      </c>
      <c r="Q337" s="212"/>
      <c r="R337" s="213">
        <f>SUM(R338:R340)</f>
        <v>0.00060000000000000006</v>
      </c>
      <c r="S337" s="212"/>
      <c r="T337" s="214">
        <f>SUM(T338:T340)</f>
        <v>0.0063500000000000006</v>
      </c>
      <c r="AR337" s="215" t="s">
        <v>82</v>
      </c>
      <c r="AT337" s="216" t="s">
        <v>71</v>
      </c>
      <c r="AU337" s="216" t="s">
        <v>80</v>
      </c>
      <c r="AY337" s="215" t="s">
        <v>143</v>
      </c>
      <c r="BK337" s="217">
        <f>SUM(BK338:BK340)</f>
        <v>0</v>
      </c>
    </row>
    <row r="338" s="1" customFormat="1" ht="25.5" customHeight="1">
      <c r="B338" s="45"/>
      <c r="C338" s="220" t="s">
        <v>447</v>
      </c>
      <c r="D338" s="220" t="s">
        <v>146</v>
      </c>
      <c r="E338" s="221" t="s">
        <v>1316</v>
      </c>
      <c r="F338" s="222" t="s">
        <v>1317</v>
      </c>
      <c r="G338" s="223" t="s">
        <v>419</v>
      </c>
      <c r="H338" s="224">
        <v>2.5</v>
      </c>
      <c r="I338" s="225"/>
      <c r="J338" s="226">
        <f>ROUND(I338*H338,2)</f>
        <v>0</v>
      </c>
      <c r="K338" s="222" t="s">
        <v>150</v>
      </c>
      <c r="L338" s="71"/>
      <c r="M338" s="227" t="s">
        <v>21</v>
      </c>
      <c r="N338" s="228" t="s">
        <v>43</v>
      </c>
      <c r="O338" s="46"/>
      <c r="P338" s="229">
        <f>O338*H338</f>
        <v>0</v>
      </c>
      <c r="Q338" s="229">
        <v>0.00024000000000000001</v>
      </c>
      <c r="R338" s="229">
        <f>Q338*H338</f>
        <v>0.00060000000000000006</v>
      </c>
      <c r="S338" s="229">
        <v>0.0025400000000000002</v>
      </c>
      <c r="T338" s="230">
        <f>S338*H338</f>
        <v>0.0063500000000000006</v>
      </c>
      <c r="AR338" s="23" t="s">
        <v>239</v>
      </c>
      <c r="AT338" s="23" t="s">
        <v>146</v>
      </c>
      <c r="AU338" s="23" t="s">
        <v>82</v>
      </c>
      <c r="AY338" s="23" t="s">
        <v>143</v>
      </c>
      <c r="BE338" s="231">
        <f>IF(N338="základní",J338,0)</f>
        <v>0</v>
      </c>
      <c r="BF338" s="231">
        <f>IF(N338="snížená",J338,0)</f>
        <v>0</v>
      </c>
      <c r="BG338" s="231">
        <f>IF(N338="zákl. přenesená",J338,0)</f>
        <v>0</v>
      </c>
      <c r="BH338" s="231">
        <f>IF(N338="sníž. přenesená",J338,0)</f>
        <v>0</v>
      </c>
      <c r="BI338" s="231">
        <f>IF(N338="nulová",J338,0)</f>
        <v>0</v>
      </c>
      <c r="BJ338" s="23" t="s">
        <v>80</v>
      </c>
      <c r="BK338" s="231">
        <f>ROUND(I338*H338,2)</f>
        <v>0</v>
      </c>
      <c r="BL338" s="23" t="s">
        <v>239</v>
      </c>
      <c r="BM338" s="23" t="s">
        <v>1318</v>
      </c>
    </row>
    <row r="339" s="11" customFormat="1">
      <c r="B339" s="235"/>
      <c r="C339" s="236"/>
      <c r="D339" s="232" t="s">
        <v>155</v>
      </c>
      <c r="E339" s="237" t="s">
        <v>21</v>
      </c>
      <c r="F339" s="238" t="s">
        <v>1319</v>
      </c>
      <c r="G339" s="236"/>
      <c r="H339" s="237" t="s">
        <v>21</v>
      </c>
      <c r="I339" s="239"/>
      <c r="J339" s="236"/>
      <c r="K339" s="236"/>
      <c r="L339" s="240"/>
      <c r="M339" s="241"/>
      <c r="N339" s="242"/>
      <c r="O339" s="242"/>
      <c r="P339" s="242"/>
      <c r="Q339" s="242"/>
      <c r="R339" s="242"/>
      <c r="S339" s="242"/>
      <c r="T339" s="243"/>
      <c r="AT339" s="244" t="s">
        <v>155</v>
      </c>
      <c r="AU339" s="244" t="s">
        <v>82</v>
      </c>
      <c r="AV339" s="11" t="s">
        <v>80</v>
      </c>
      <c r="AW339" s="11" t="s">
        <v>35</v>
      </c>
      <c r="AX339" s="11" t="s">
        <v>72</v>
      </c>
      <c r="AY339" s="244" t="s">
        <v>143</v>
      </c>
    </row>
    <row r="340" s="12" customFormat="1">
      <c r="B340" s="245"/>
      <c r="C340" s="246"/>
      <c r="D340" s="232" t="s">
        <v>155</v>
      </c>
      <c r="E340" s="247" t="s">
        <v>21</v>
      </c>
      <c r="F340" s="248" t="s">
        <v>1320</v>
      </c>
      <c r="G340" s="246"/>
      <c r="H340" s="249">
        <v>2.5</v>
      </c>
      <c r="I340" s="250"/>
      <c r="J340" s="246"/>
      <c r="K340" s="246"/>
      <c r="L340" s="251"/>
      <c r="M340" s="252"/>
      <c r="N340" s="253"/>
      <c r="O340" s="253"/>
      <c r="P340" s="253"/>
      <c r="Q340" s="253"/>
      <c r="R340" s="253"/>
      <c r="S340" s="253"/>
      <c r="T340" s="254"/>
      <c r="AT340" s="255" t="s">
        <v>155</v>
      </c>
      <c r="AU340" s="255" t="s">
        <v>82</v>
      </c>
      <c r="AV340" s="12" t="s">
        <v>82</v>
      </c>
      <c r="AW340" s="12" t="s">
        <v>35</v>
      </c>
      <c r="AX340" s="12" t="s">
        <v>80</v>
      </c>
      <c r="AY340" s="255" t="s">
        <v>143</v>
      </c>
    </row>
    <row r="341" s="10" customFormat="1" ht="29.88" customHeight="1">
      <c r="B341" s="204"/>
      <c r="C341" s="205"/>
      <c r="D341" s="206" t="s">
        <v>71</v>
      </c>
      <c r="E341" s="218" t="s">
        <v>1321</v>
      </c>
      <c r="F341" s="218" t="s">
        <v>1322</v>
      </c>
      <c r="G341" s="205"/>
      <c r="H341" s="205"/>
      <c r="I341" s="208"/>
      <c r="J341" s="219">
        <f>BK341</f>
        <v>0</v>
      </c>
      <c r="K341" s="205"/>
      <c r="L341" s="210"/>
      <c r="M341" s="211"/>
      <c r="N341" s="212"/>
      <c r="O341" s="212"/>
      <c r="P341" s="213">
        <f>SUM(P342:P362)</f>
        <v>0</v>
      </c>
      <c r="Q341" s="212"/>
      <c r="R341" s="213">
        <f>SUM(R342:R362)</f>
        <v>0.030300000000000001</v>
      </c>
      <c r="S341" s="212"/>
      <c r="T341" s="214">
        <f>SUM(T342:T362)</f>
        <v>0</v>
      </c>
      <c r="AR341" s="215" t="s">
        <v>82</v>
      </c>
      <c r="AT341" s="216" t="s">
        <v>71</v>
      </c>
      <c r="AU341" s="216" t="s">
        <v>80</v>
      </c>
      <c r="AY341" s="215" t="s">
        <v>143</v>
      </c>
      <c r="BK341" s="217">
        <f>SUM(BK342:BK362)</f>
        <v>0</v>
      </c>
    </row>
    <row r="342" s="1" customFormat="1" ht="25.5" customHeight="1">
      <c r="B342" s="45"/>
      <c r="C342" s="220" t="s">
        <v>455</v>
      </c>
      <c r="D342" s="220" t="s">
        <v>146</v>
      </c>
      <c r="E342" s="221" t="s">
        <v>1323</v>
      </c>
      <c r="F342" s="222" t="s">
        <v>1324</v>
      </c>
      <c r="G342" s="223" t="s">
        <v>1295</v>
      </c>
      <c r="H342" s="224">
        <v>1</v>
      </c>
      <c r="I342" s="225"/>
      <c r="J342" s="226">
        <f>ROUND(I342*H342,2)</f>
        <v>0</v>
      </c>
      <c r="K342" s="222" t="s">
        <v>150</v>
      </c>
      <c r="L342" s="71"/>
      <c r="M342" s="227" t="s">
        <v>21</v>
      </c>
      <c r="N342" s="228" t="s">
        <v>43</v>
      </c>
      <c r="O342" s="46"/>
      <c r="P342" s="229">
        <f>O342*H342</f>
        <v>0</v>
      </c>
      <c r="Q342" s="229">
        <v>0.016920000000000001</v>
      </c>
      <c r="R342" s="229">
        <f>Q342*H342</f>
        <v>0.016920000000000001</v>
      </c>
      <c r="S342" s="229">
        <v>0</v>
      </c>
      <c r="T342" s="230">
        <f>S342*H342</f>
        <v>0</v>
      </c>
      <c r="AR342" s="23" t="s">
        <v>239</v>
      </c>
      <c r="AT342" s="23" t="s">
        <v>146</v>
      </c>
      <c r="AU342" s="23" t="s">
        <v>82</v>
      </c>
      <c r="AY342" s="23" t="s">
        <v>143</v>
      </c>
      <c r="BE342" s="231">
        <f>IF(N342="základní",J342,0)</f>
        <v>0</v>
      </c>
      <c r="BF342" s="231">
        <f>IF(N342="snížená",J342,0)</f>
        <v>0</v>
      </c>
      <c r="BG342" s="231">
        <f>IF(N342="zákl. přenesená",J342,0)</f>
        <v>0</v>
      </c>
      <c r="BH342" s="231">
        <f>IF(N342="sníž. přenesená",J342,0)</f>
        <v>0</v>
      </c>
      <c r="BI342" s="231">
        <f>IF(N342="nulová",J342,0)</f>
        <v>0</v>
      </c>
      <c r="BJ342" s="23" t="s">
        <v>80</v>
      </c>
      <c r="BK342" s="231">
        <f>ROUND(I342*H342,2)</f>
        <v>0</v>
      </c>
      <c r="BL342" s="23" t="s">
        <v>239</v>
      </c>
      <c r="BM342" s="23" t="s">
        <v>1325</v>
      </c>
    </row>
    <row r="343" s="1" customFormat="1">
      <c r="B343" s="45"/>
      <c r="C343" s="73"/>
      <c r="D343" s="232" t="s">
        <v>153</v>
      </c>
      <c r="E343" s="73"/>
      <c r="F343" s="233" t="s">
        <v>1326</v>
      </c>
      <c r="G343" s="73"/>
      <c r="H343" s="73"/>
      <c r="I343" s="190"/>
      <c r="J343" s="73"/>
      <c r="K343" s="73"/>
      <c r="L343" s="71"/>
      <c r="M343" s="234"/>
      <c r="N343" s="46"/>
      <c r="O343" s="46"/>
      <c r="P343" s="46"/>
      <c r="Q343" s="46"/>
      <c r="R343" s="46"/>
      <c r="S343" s="46"/>
      <c r="T343" s="94"/>
      <c r="AT343" s="23" t="s">
        <v>153</v>
      </c>
      <c r="AU343" s="23" t="s">
        <v>82</v>
      </c>
    </row>
    <row r="344" s="11" customFormat="1">
      <c r="B344" s="235"/>
      <c r="C344" s="236"/>
      <c r="D344" s="232" t="s">
        <v>155</v>
      </c>
      <c r="E344" s="237" t="s">
        <v>21</v>
      </c>
      <c r="F344" s="238" t="s">
        <v>1270</v>
      </c>
      <c r="G344" s="236"/>
      <c r="H344" s="237" t="s">
        <v>21</v>
      </c>
      <c r="I344" s="239"/>
      <c r="J344" s="236"/>
      <c r="K344" s="236"/>
      <c r="L344" s="240"/>
      <c r="M344" s="241"/>
      <c r="N344" s="242"/>
      <c r="O344" s="242"/>
      <c r="P344" s="242"/>
      <c r="Q344" s="242"/>
      <c r="R344" s="242"/>
      <c r="S344" s="242"/>
      <c r="T344" s="243"/>
      <c r="AT344" s="244" t="s">
        <v>155</v>
      </c>
      <c r="AU344" s="244" t="s">
        <v>82</v>
      </c>
      <c r="AV344" s="11" t="s">
        <v>80</v>
      </c>
      <c r="AW344" s="11" t="s">
        <v>35</v>
      </c>
      <c r="AX344" s="11" t="s">
        <v>72</v>
      </c>
      <c r="AY344" s="244" t="s">
        <v>143</v>
      </c>
    </row>
    <row r="345" s="12" customFormat="1">
      <c r="B345" s="245"/>
      <c r="C345" s="246"/>
      <c r="D345" s="232" t="s">
        <v>155</v>
      </c>
      <c r="E345" s="247" t="s">
        <v>21</v>
      </c>
      <c r="F345" s="248" t="s">
        <v>80</v>
      </c>
      <c r="G345" s="246"/>
      <c r="H345" s="249">
        <v>1</v>
      </c>
      <c r="I345" s="250"/>
      <c r="J345" s="246"/>
      <c r="K345" s="246"/>
      <c r="L345" s="251"/>
      <c r="M345" s="252"/>
      <c r="N345" s="253"/>
      <c r="O345" s="253"/>
      <c r="P345" s="253"/>
      <c r="Q345" s="253"/>
      <c r="R345" s="253"/>
      <c r="S345" s="253"/>
      <c r="T345" s="254"/>
      <c r="AT345" s="255" t="s">
        <v>155</v>
      </c>
      <c r="AU345" s="255" t="s">
        <v>82</v>
      </c>
      <c r="AV345" s="12" t="s">
        <v>82</v>
      </c>
      <c r="AW345" s="12" t="s">
        <v>35</v>
      </c>
      <c r="AX345" s="12" t="s">
        <v>80</v>
      </c>
      <c r="AY345" s="255" t="s">
        <v>143</v>
      </c>
    </row>
    <row r="346" s="1" customFormat="1" ht="25.5" customHeight="1">
      <c r="B346" s="45"/>
      <c r="C346" s="220" t="s">
        <v>461</v>
      </c>
      <c r="D346" s="220" t="s">
        <v>146</v>
      </c>
      <c r="E346" s="221" t="s">
        <v>1327</v>
      </c>
      <c r="F346" s="222" t="s">
        <v>1328</v>
      </c>
      <c r="G346" s="223" t="s">
        <v>1295</v>
      </c>
      <c r="H346" s="224">
        <v>1</v>
      </c>
      <c r="I346" s="225"/>
      <c r="J346" s="226">
        <f>ROUND(I346*H346,2)</f>
        <v>0</v>
      </c>
      <c r="K346" s="222" t="s">
        <v>150</v>
      </c>
      <c r="L346" s="71"/>
      <c r="M346" s="227" t="s">
        <v>21</v>
      </c>
      <c r="N346" s="228" t="s">
        <v>43</v>
      </c>
      <c r="O346" s="46"/>
      <c r="P346" s="229">
        <f>O346*H346</f>
        <v>0</v>
      </c>
      <c r="Q346" s="229">
        <v>0.010749999999999999</v>
      </c>
      <c r="R346" s="229">
        <f>Q346*H346</f>
        <v>0.010749999999999999</v>
      </c>
      <c r="S346" s="229">
        <v>0</v>
      </c>
      <c r="T346" s="230">
        <f>S346*H346</f>
        <v>0</v>
      </c>
      <c r="AR346" s="23" t="s">
        <v>239</v>
      </c>
      <c r="AT346" s="23" t="s">
        <v>146</v>
      </c>
      <c r="AU346" s="23" t="s">
        <v>82</v>
      </c>
      <c r="AY346" s="23" t="s">
        <v>143</v>
      </c>
      <c r="BE346" s="231">
        <f>IF(N346="základní",J346,0)</f>
        <v>0</v>
      </c>
      <c r="BF346" s="231">
        <f>IF(N346="snížená",J346,0)</f>
        <v>0</v>
      </c>
      <c r="BG346" s="231">
        <f>IF(N346="zákl. přenesená",J346,0)</f>
        <v>0</v>
      </c>
      <c r="BH346" s="231">
        <f>IF(N346="sníž. přenesená",J346,0)</f>
        <v>0</v>
      </c>
      <c r="BI346" s="231">
        <f>IF(N346="nulová",J346,0)</f>
        <v>0</v>
      </c>
      <c r="BJ346" s="23" t="s">
        <v>80</v>
      </c>
      <c r="BK346" s="231">
        <f>ROUND(I346*H346,2)</f>
        <v>0</v>
      </c>
      <c r="BL346" s="23" t="s">
        <v>239</v>
      </c>
      <c r="BM346" s="23" t="s">
        <v>1329</v>
      </c>
    </row>
    <row r="347" s="1" customFormat="1">
      <c r="B347" s="45"/>
      <c r="C347" s="73"/>
      <c r="D347" s="232" t="s">
        <v>153</v>
      </c>
      <c r="E347" s="73"/>
      <c r="F347" s="233" t="s">
        <v>1330</v>
      </c>
      <c r="G347" s="73"/>
      <c r="H347" s="73"/>
      <c r="I347" s="190"/>
      <c r="J347" s="73"/>
      <c r="K347" s="73"/>
      <c r="L347" s="71"/>
      <c r="M347" s="234"/>
      <c r="N347" s="46"/>
      <c r="O347" s="46"/>
      <c r="P347" s="46"/>
      <c r="Q347" s="46"/>
      <c r="R347" s="46"/>
      <c r="S347" s="46"/>
      <c r="T347" s="94"/>
      <c r="AT347" s="23" t="s">
        <v>153</v>
      </c>
      <c r="AU347" s="23" t="s">
        <v>82</v>
      </c>
    </row>
    <row r="348" s="11" customFormat="1">
      <c r="B348" s="235"/>
      <c r="C348" s="236"/>
      <c r="D348" s="232" t="s">
        <v>155</v>
      </c>
      <c r="E348" s="237" t="s">
        <v>21</v>
      </c>
      <c r="F348" s="238" t="s">
        <v>1270</v>
      </c>
      <c r="G348" s="236"/>
      <c r="H348" s="237" t="s">
        <v>21</v>
      </c>
      <c r="I348" s="239"/>
      <c r="J348" s="236"/>
      <c r="K348" s="236"/>
      <c r="L348" s="240"/>
      <c r="M348" s="241"/>
      <c r="N348" s="242"/>
      <c r="O348" s="242"/>
      <c r="P348" s="242"/>
      <c r="Q348" s="242"/>
      <c r="R348" s="242"/>
      <c r="S348" s="242"/>
      <c r="T348" s="243"/>
      <c r="AT348" s="244" t="s">
        <v>155</v>
      </c>
      <c r="AU348" s="244" t="s">
        <v>82</v>
      </c>
      <c r="AV348" s="11" t="s">
        <v>80</v>
      </c>
      <c r="AW348" s="11" t="s">
        <v>35</v>
      </c>
      <c r="AX348" s="11" t="s">
        <v>72</v>
      </c>
      <c r="AY348" s="244" t="s">
        <v>143</v>
      </c>
    </row>
    <row r="349" s="12" customFormat="1">
      <c r="B349" s="245"/>
      <c r="C349" s="246"/>
      <c r="D349" s="232" t="s">
        <v>155</v>
      </c>
      <c r="E349" s="247" t="s">
        <v>21</v>
      </c>
      <c r="F349" s="248" t="s">
        <v>80</v>
      </c>
      <c r="G349" s="246"/>
      <c r="H349" s="249">
        <v>1</v>
      </c>
      <c r="I349" s="250"/>
      <c r="J349" s="246"/>
      <c r="K349" s="246"/>
      <c r="L349" s="251"/>
      <c r="M349" s="252"/>
      <c r="N349" s="253"/>
      <c r="O349" s="253"/>
      <c r="P349" s="253"/>
      <c r="Q349" s="253"/>
      <c r="R349" s="253"/>
      <c r="S349" s="253"/>
      <c r="T349" s="254"/>
      <c r="AT349" s="255" t="s">
        <v>155</v>
      </c>
      <c r="AU349" s="255" t="s">
        <v>82</v>
      </c>
      <c r="AV349" s="12" t="s">
        <v>82</v>
      </c>
      <c r="AW349" s="12" t="s">
        <v>35</v>
      </c>
      <c r="AX349" s="12" t="s">
        <v>80</v>
      </c>
      <c r="AY349" s="255" t="s">
        <v>143</v>
      </c>
    </row>
    <row r="350" s="1" customFormat="1" ht="16.5" customHeight="1">
      <c r="B350" s="45"/>
      <c r="C350" s="220" t="s">
        <v>466</v>
      </c>
      <c r="D350" s="220" t="s">
        <v>146</v>
      </c>
      <c r="E350" s="221" t="s">
        <v>1331</v>
      </c>
      <c r="F350" s="222" t="s">
        <v>1332</v>
      </c>
      <c r="G350" s="223" t="s">
        <v>1295</v>
      </c>
      <c r="H350" s="224">
        <v>2</v>
      </c>
      <c r="I350" s="225"/>
      <c r="J350" s="226">
        <f>ROUND(I350*H350,2)</f>
        <v>0</v>
      </c>
      <c r="K350" s="222" t="s">
        <v>150</v>
      </c>
      <c r="L350" s="71"/>
      <c r="M350" s="227" t="s">
        <v>21</v>
      </c>
      <c r="N350" s="228" t="s">
        <v>43</v>
      </c>
      <c r="O350" s="46"/>
      <c r="P350" s="229">
        <f>O350*H350</f>
        <v>0</v>
      </c>
      <c r="Q350" s="229">
        <v>0.00029999999999999997</v>
      </c>
      <c r="R350" s="229">
        <f>Q350*H350</f>
        <v>0.00059999999999999995</v>
      </c>
      <c r="S350" s="229">
        <v>0</v>
      </c>
      <c r="T350" s="230">
        <f>S350*H350</f>
        <v>0</v>
      </c>
      <c r="AR350" s="23" t="s">
        <v>239</v>
      </c>
      <c r="AT350" s="23" t="s">
        <v>146</v>
      </c>
      <c r="AU350" s="23" t="s">
        <v>82</v>
      </c>
      <c r="AY350" s="23" t="s">
        <v>143</v>
      </c>
      <c r="BE350" s="231">
        <f>IF(N350="základní",J350,0)</f>
        <v>0</v>
      </c>
      <c r="BF350" s="231">
        <f>IF(N350="snížená",J350,0)</f>
        <v>0</v>
      </c>
      <c r="BG350" s="231">
        <f>IF(N350="zákl. přenesená",J350,0)</f>
        <v>0</v>
      </c>
      <c r="BH350" s="231">
        <f>IF(N350="sníž. přenesená",J350,0)</f>
        <v>0</v>
      </c>
      <c r="BI350" s="231">
        <f>IF(N350="nulová",J350,0)</f>
        <v>0</v>
      </c>
      <c r="BJ350" s="23" t="s">
        <v>80</v>
      </c>
      <c r="BK350" s="231">
        <f>ROUND(I350*H350,2)</f>
        <v>0</v>
      </c>
      <c r="BL350" s="23" t="s">
        <v>239</v>
      </c>
      <c r="BM350" s="23" t="s">
        <v>1333</v>
      </c>
    </row>
    <row r="351" s="11" customFormat="1">
      <c r="B351" s="235"/>
      <c r="C351" s="236"/>
      <c r="D351" s="232" t="s">
        <v>155</v>
      </c>
      <c r="E351" s="237" t="s">
        <v>21</v>
      </c>
      <c r="F351" s="238" t="s">
        <v>1270</v>
      </c>
      <c r="G351" s="236"/>
      <c r="H351" s="237" t="s">
        <v>21</v>
      </c>
      <c r="I351" s="239"/>
      <c r="J351" s="236"/>
      <c r="K351" s="236"/>
      <c r="L351" s="240"/>
      <c r="M351" s="241"/>
      <c r="N351" s="242"/>
      <c r="O351" s="242"/>
      <c r="P351" s="242"/>
      <c r="Q351" s="242"/>
      <c r="R351" s="242"/>
      <c r="S351" s="242"/>
      <c r="T351" s="243"/>
      <c r="AT351" s="244" t="s">
        <v>155</v>
      </c>
      <c r="AU351" s="244" t="s">
        <v>82</v>
      </c>
      <c r="AV351" s="11" t="s">
        <v>80</v>
      </c>
      <c r="AW351" s="11" t="s">
        <v>35</v>
      </c>
      <c r="AX351" s="11" t="s">
        <v>72</v>
      </c>
      <c r="AY351" s="244" t="s">
        <v>143</v>
      </c>
    </row>
    <row r="352" s="12" customFormat="1">
      <c r="B352" s="245"/>
      <c r="C352" s="246"/>
      <c r="D352" s="232" t="s">
        <v>155</v>
      </c>
      <c r="E352" s="247" t="s">
        <v>21</v>
      </c>
      <c r="F352" s="248" t="s">
        <v>82</v>
      </c>
      <c r="G352" s="246"/>
      <c r="H352" s="249">
        <v>2</v>
      </c>
      <c r="I352" s="250"/>
      <c r="J352" s="246"/>
      <c r="K352" s="246"/>
      <c r="L352" s="251"/>
      <c r="M352" s="252"/>
      <c r="N352" s="253"/>
      <c r="O352" s="253"/>
      <c r="P352" s="253"/>
      <c r="Q352" s="253"/>
      <c r="R352" s="253"/>
      <c r="S352" s="253"/>
      <c r="T352" s="254"/>
      <c r="AT352" s="255" t="s">
        <v>155</v>
      </c>
      <c r="AU352" s="255" t="s">
        <v>82</v>
      </c>
      <c r="AV352" s="12" t="s">
        <v>82</v>
      </c>
      <c r="AW352" s="12" t="s">
        <v>35</v>
      </c>
      <c r="AX352" s="12" t="s">
        <v>80</v>
      </c>
      <c r="AY352" s="255" t="s">
        <v>143</v>
      </c>
    </row>
    <row r="353" s="1" customFormat="1" ht="16.5" customHeight="1">
      <c r="B353" s="45"/>
      <c r="C353" s="220" t="s">
        <v>474</v>
      </c>
      <c r="D353" s="220" t="s">
        <v>146</v>
      </c>
      <c r="E353" s="221" t="s">
        <v>1334</v>
      </c>
      <c r="F353" s="222" t="s">
        <v>1335</v>
      </c>
      <c r="G353" s="223" t="s">
        <v>1295</v>
      </c>
      <c r="H353" s="224">
        <v>1</v>
      </c>
      <c r="I353" s="225"/>
      <c r="J353" s="226">
        <f>ROUND(I353*H353,2)</f>
        <v>0</v>
      </c>
      <c r="K353" s="222" t="s">
        <v>150</v>
      </c>
      <c r="L353" s="71"/>
      <c r="M353" s="227" t="s">
        <v>21</v>
      </c>
      <c r="N353" s="228" t="s">
        <v>43</v>
      </c>
      <c r="O353" s="46"/>
      <c r="P353" s="229">
        <f>O353*H353</f>
        <v>0</v>
      </c>
      <c r="Q353" s="229">
        <v>0.0018</v>
      </c>
      <c r="R353" s="229">
        <f>Q353*H353</f>
        <v>0.0018</v>
      </c>
      <c r="S353" s="229">
        <v>0</v>
      </c>
      <c r="T353" s="230">
        <f>S353*H353</f>
        <v>0</v>
      </c>
      <c r="AR353" s="23" t="s">
        <v>239</v>
      </c>
      <c r="AT353" s="23" t="s">
        <v>146</v>
      </c>
      <c r="AU353" s="23" t="s">
        <v>82</v>
      </c>
      <c r="AY353" s="23" t="s">
        <v>143</v>
      </c>
      <c r="BE353" s="231">
        <f>IF(N353="základní",J353,0)</f>
        <v>0</v>
      </c>
      <c r="BF353" s="231">
        <f>IF(N353="snížená",J353,0)</f>
        <v>0</v>
      </c>
      <c r="BG353" s="231">
        <f>IF(N353="zákl. přenesená",J353,0)</f>
        <v>0</v>
      </c>
      <c r="BH353" s="231">
        <f>IF(N353="sníž. přenesená",J353,0)</f>
        <v>0</v>
      </c>
      <c r="BI353" s="231">
        <f>IF(N353="nulová",J353,0)</f>
        <v>0</v>
      </c>
      <c r="BJ353" s="23" t="s">
        <v>80</v>
      </c>
      <c r="BK353" s="231">
        <f>ROUND(I353*H353,2)</f>
        <v>0</v>
      </c>
      <c r="BL353" s="23" t="s">
        <v>239</v>
      </c>
      <c r="BM353" s="23" t="s">
        <v>1336</v>
      </c>
    </row>
    <row r="354" s="1" customFormat="1">
      <c r="B354" s="45"/>
      <c r="C354" s="73"/>
      <c r="D354" s="232" t="s">
        <v>153</v>
      </c>
      <c r="E354" s="73"/>
      <c r="F354" s="233" t="s">
        <v>1337</v>
      </c>
      <c r="G354" s="73"/>
      <c r="H354" s="73"/>
      <c r="I354" s="190"/>
      <c r="J354" s="73"/>
      <c r="K354" s="73"/>
      <c r="L354" s="71"/>
      <c r="M354" s="234"/>
      <c r="N354" s="46"/>
      <c r="O354" s="46"/>
      <c r="P354" s="46"/>
      <c r="Q354" s="46"/>
      <c r="R354" s="46"/>
      <c r="S354" s="46"/>
      <c r="T354" s="94"/>
      <c r="AT354" s="23" t="s">
        <v>153</v>
      </c>
      <c r="AU354" s="23" t="s">
        <v>82</v>
      </c>
    </row>
    <row r="355" s="11" customFormat="1">
      <c r="B355" s="235"/>
      <c r="C355" s="236"/>
      <c r="D355" s="232" t="s">
        <v>155</v>
      </c>
      <c r="E355" s="237" t="s">
        <v>21</v>
      </c>
      <c r="F355" s="238" t="s">
        <v>1270</v>
      </c>
      <c r="G355" s="236"/>
      <c r="H355" s="237" t="s">
        <v>21</v>
      </c>
      <c r="I355" s="239"/>
      <c r="J355" s="236"/>
      <c r="K355" s="236"/>
      <c r="L355" s="240"/>
      <c r="M355" s="241"/>
      <c r="N355" s="242"/>
      <c r="O355" s="242"/>
      <c r="P355" s="242"/>
      <c r="Q355" s="242"/>
      <c r="R355" s="242"/>
      <c r="S355" s="242"/>
      <c r="T355" s="243"/>
      <c r="AT355" s="244" t="s">
        <v>155</v>
      </c>
      <c r="AU355" s="244" t="s">
        <v>82</v>
      </c>
      <c r="AV355" s="11" t="s">
        <v>80</v>
      </c>
      <c r="AW355" s="11" t="s">
        <v>35</v>
      </c>
      <c r="AX355" s="11" t="s">
        <v>72</v>
      </c>
      <c r="AY355" s="244" t="s">
        <v>143</v>
      </c>
    </row>
    <row r="356" s="12" customFormat="1">
      <c r="B356" s="245"/>
      <c r="C356" s="246"/>
      <c r="D356" s="232" t="s">
        <v>155</v>
      </c>
      <c r="E356" s="247" t="s">
        <v>21</v>
      </c>
      <c r="F356" s="248" t="s">
        <v>80</v>
      </c>
      <c r="G356" s="246"/>
      <c r="H356" s="249">
        <v>1</v>
      </c>
      <c r="I356" s="250"/>
      <c r="J356" s="246"/>
      <c r="K356" s="246"/>
      <c r="L356" s="251"/>
      <c r="M356" s="252"/>
      <c r="N356" s="253"/>
      <c r="O356" s="253"/>
      <c r="P356" s="253"/>
      <c r="Q356" s="253"/>
      <c r="R356" s="253"/>
      <c r="S356" s="253"/>
      <c r="T356" s="254"/>
      <c r="AT356" s="255" t="s">
        <v>155</v>
      </c>
      <c r="AU356" s="255" t="s">
        <v>82</v>
      </c>
      <c r="AV356" s="12" t="s">
        <v>82</v>
      </c>
      <c r="AW356" s="12" t="s">
        <v>35</v>
      </c>
      <c r="AX356" s="12" t="s">
        <v>80</v>
      </c>
      <c r="AY356" s="255" t="s">
        <v>143</v>
      </c>
    </row>
    <row r="357" s="1" customFormat="1" ht="16.5" customHeight="1">
      <c r="B357" s="45"/>
      <c r="C357" s="220" t="s">
        <v>483</v>
      </c>
      <c r="D357" s="220" t="s">
        <v>146</v>
      </c>
      <c r="E357" s="221" t="s">
        <v>1338</v>
      </c>
      <c r="F357" s="222" t="s">
        <v>1339</v>
      </c>
      <c r="G357" s="223" t="s">
        <v>149</v>
      </c>
      <c r="H357" s="224">
        <v>1</v>
      </c>
      <c r="I357" s="225"/>
      <c r="J357" s="226">
        <f>ROUND(I357*H357,2)</f>
        <v>0</v>
      </c>
      <c r="K357" s="222" t="s">
        <v>150</v>
      </c>
      <c r="L357" s="71"/>
      <c r="M357" s="227" t="s">
        <v>21</v>
      </c>
      <c r="N357" s="228" t="s">
        <v>43</v>
      </c>
      <c r="O357" s="46"/>
      <c r="P357" s="229">
        <f>O357*H357</f>
        <v>0</v>
      </c>
      <c r="Q357" s="229">
        <v>0.00023000000000000001</v>
      </c>
      <c r="R357" s="229">
        <f>Q357*H357</f>
        <v>0.00023000000000000001</v>
      </c>
      <c r="S357" s="229">
        <v>0</v>
      </c>
      <c r="T357" s="230">
        <f>S357*H357</f>
        <v>0</v>
      </c>
      <c r="AR357" s="23" t="s">
        <v>239</v>
      </c>
      <c r="AT357" s="23" t="s">
        <v>146</v>
      </c>
      <c r="AU357" s="23" t="s">
        <v>82</v>
      </c>
      <c r="AY357" s="23" t="s">
        <v>143</v>
      </c>
      <c r="BE357" s="231">
        <f>IF(N357="základní",J357,0)</f>
        <v>0</v>
      </c>
      <c r="BF357" s="231">
        <f>IF(N357="snížená",J357,0)</f>
        <v>0</v>
      </c>
      <c r="BG357" s="231">
        <f>IF(N357="zákl. přenesená",J357,0)</f>
        <v>0</v>
      </c>
      <c r="BH357" s="231">
        <f>IF(N357="sníž. přenesená",J357,0)</f>
        <v>0</v>
      </c>
      <c r="BI357" s="231">
        <f>IF(N357="nulová",J357,0)</f>
        <v>0</v>
      </c>
      <c r="BJ357" s="23" t="s">
        <v>80</v>
      </c>
      <c r="BK357" s="231">
        <f>ROUND(I357*H357,2)</f>
        <v>0</v>
      </c>
      <c r="BL357" s="23" t="s">
        <v>239</v>
      </c>
      <c r="BM357" s="23" t="s">
        <v>1340</v>
      </c>
    </row>
    <row r="358" s="1" customFormat="1">
      <c r="B358" s="45"/>
      <c r="C358" s="73"/>
      <c r="D358" s="232" t="s">
        <v>153</v>
      </c>
      <c r="E358" s="73"/>
      <c r="F358" s="233" t="s">
        <v>1341</v>
      </c>
      <c r="G358" s="73"/>
      <c r="H358" s="73"/>
      <c r="I358" s="190"/>
      <c r="J358" s="73"/>
      <c r="K358" s="73"/>
      <c r="L358" s="71"/>
      <c r="M358" s="234"/>
      <c r="N358" s="46"/>
      <c r="O358" s="46"/>
      <c r="P358" s="46"/>
      <c r="Q358" s="46"/>
      <c r="R358" s="46"/>
      <c r="S358" s="46"/>
      <c r="T358" s="94"/>
      <c r="AT358" s="23" t="s">
        <v>153</v>
      </c>
      <c r="AU358" s="23" t="s">
        <v>82</v>
      </c>
    </row>
    <row r="359" s="11" customFormat="1">
      <c r="B359" s="235"/>
      <c r="C359" s="236"/>
      <c r="D359" s="232" t="s">
        <v>155</v>
      </c>
      <c r="E359" s="237" t="s">
        <v>21</v>
      </c>
      <c r="F359" s="238" t="s">
        <v>1270</v>
      </c>
      <c r="G359" s="236"/>
      <c r="H359" s="237" t="s">
        <v>21</v>
      </c>
      <c r="I359" s="239"/>
      <c r="J359" s="236"/>
      <c r="K359" s="236"/>
      <c r="L359" s="240"/>
      <c r="M359" s="241"/>
      <c r="N359" s="242"/>
      <c r="O359" s="242"/>
      <c r="P359" s="242"/>
      <c r="Q359" s="242"/>
      <c r="R359" s="242"/>
      <c r="S359" s="242"/>
      <c r="T359" s="243"/>
      <c r="AT359" s="244" t="s">
        <v>155</v>
      </c>
      <c r="AU359" s="244" t="s">
        <v>82</v>
      </c>
      <c r="AV359" s="11" t="s">
        <v>80</v>
      </c>
      <c r="AW359" s="11" t="s">
        <v>35</v>
      </c>
      <c r="AX359" s="11" t="s">
        <v>72</v>
      </c>
      <c r="AY359" s="244" t="s">
        <v>143</v>
      </c>
    </row>
    <row r="360" s="12" customFormat="1">
      <c r="B360" s="245"/>
      <c r="C360" s="246"/>
      <c r="D360" s="232" t="s">
        <v>155</v>
      </c>
      <c r="E360" s="247" t="s">
        <v>21</v>
      </c>
      <c r="F360" s="248" t="s">
        <v>80</v>
      </c>
      <c r="G360" s="246"/>
      <c r="H360" s="249">
        <v>1</v>
      </c>
      <c r="I360" s="250"/>
      <c r="J360" s="246"/>
      <c r="K360" s="246"/>
      <c r="L360" s="251"/>
      <c r="M360" s="252"/>
      <c r="N360" s="253"/>
      <c r="O360" s="253"/>
      <c r="P360" s="253"/>
      <c r="Q360" s="253"/>
      <c r="R360" s="253"/>
      <c r="S360" s="253"/>
      <c r="T360" s="254"/>
      <c r="AT360" s="255" t="s">
        <v>155</v>
      </c>
      <c r="AU360" s="255" t="s">
        <v>82</v>
      </c>
      <c r="AV360" s="12" t="s">
        <v>82</v>
      </c>
      <c r="AW360" s="12" t="s">
        <v>35</v>
      </c>
      <c r="AX360" s="12" t="s">
        <v>80</v>
      </c>
      <c r="AY360" s="255" t="s">
        <v>143</v>
      </c>
    </row>
    <row r="361" s="1" customFormat="1" ht="38.25" customHeight="1">
      <c r="B361" s="45"/>
      <c r="C361" s="220" t="s">
        <v>490</v>
      </c>
      <c r="D361" s="220" t="s">
        <v>146</v>
      </c>
      <c r="E361" s="221" t="s">
        <v>1342</v>
      </c>
      <c r="F361" s="222" t="s">
        <v>1343</v>
      </c>
      <c r="G361" s="223" t="s">
        <v>370</v>
      </c>
      <c r="H361" s="224">
        <v>0.029999999999999999</v>
      </c>
      <c r="I361" s="225"/>
      <c r="J361" s="226">
        <f>ROUND(I361*H361,2)</f>
        <v>0</v>
      </c>
      <c r="K361" s="222" t="s">
        <v>150</v>
      </c>
      <c r="L361" s="71"/>
      <c r="M361" s="227" t="s">
        <v>21</v>
      </c>
      <c r="N361" s="228" t="s">
        <v>43</v>
      </c>
      <c r="O361" s="46"/>
      <c r="P361" s="229">
        <f>O361*H361</f>
        <v>0</v>
      </c>
      <c r="Q361" s="229">
        <v>0</v>
      </c>
      <c r="R361" s="229">
        <f>Q361*H361</f>
        <v>0</v>
      </c>
      <c r="S361" s="229">
        <v>0</v>
      </c>
      <c r="T361" s="230">
        <f>S361*H361</f>
        <v>0</v>
      </c>
      <c r="AR361" s="23" t="s">
        <v>239</v>
      </c>
      <c r="AT361" s="23" t="s">
        <v>146</v>
      </c>
      <c r="AU361" s="23" t="s">
        <v>82</v>
      </c>
      <c r="AY361" s="23" t="s">
        <v>143</v>
      </c>
      <c r="BE361" s="231">
        <f>IF(N361="základní",J361,0)</f>
        <v>0</v>
      </c>
      <c r="BF361" s="231">
        <f>IF(N361="snížená",J361,0)</f>
        <v>0</v>
      </c>
      <c r="BG361" s="231">
        <f>IF(N361="zákl. přenesená",J361,0)</f>
        <v>0</v>
      </c>
      <c r="BH361" s="231">
        <f>IF(N361="sníž. přenesená",J361,0)</f>
        <v>0</v>
      </c>
      <c r="BI361" s="231">
        <f>IF(N361="nulová",J361,0)</f>
        <v>0</v>
      </c>
      <c r="BJ361" s="23" t="s">
        <v>80</v>
      </c>
      <c r="BK361" s="231">
        <f>ROUND(I361*H361,2)</f>
        <v>0</v>
      </c>
      <c r="BL361" s="23" t="s">
        <v>239</v>
      </c>
      <c r="BM361" s="23" t="s">
        <v>1344</v>
      </c>
    </row>
    <row r="362" s="1" customFormat="1">
      <c r="B362" s="45"/>
      <c r="C362" s="73"/>
      <c r="D362" s="232" t="s">
        <v>153</v>
      </c>
      <c r="E362" s="73"/>
      <c r="F362" s="233" t="s">
        <v>1345</v>
      </c>
      <c r="G362" s="73"/>
      <c r="H362" s="73"/>
      <c r="I362" s="190"/>
      <c r="J362" s="73"/>
      <c r="K362" s="73"/>
      <c r="L362" s="71"/>
      <c r="M362" s="234"/>
      <c r="N362" s="46"/>
      <c r="O362" s="46"/>
      <c r="P362" s="46"/>
      <c r="Q362" s="46"/>
      <c r="R362" s="46"/>
      <c r="S362" s="46"/>
      <c r="T362" s="94"/>
      <c r="AT362" s="23" t="s">
        <v>153</v>
      </c>
      <c r="AU362" s="23" t="s">
        <v>82</v>
      </c>
    </row>
    <row r="363" s="10" customFormat="1" ht="29.88" customHeight="1">
      <c r="B363" s="204"/>
      <c r="C363" s="205"/>
      <c r="D363" s="206" t="s">
        <v>71</v>
      </c>
      <c r="E363" s="218" t="s">
        <v>1346</v>
      </c>
      <c r="F363" s="218" t="s">
        <v>1347</v>
      </c>
      <c r="G363" s="205"/>
      <c r="H363" s="205"/>
      <c r="I363" s="208"/>
      <c r="J363" s="219">
        <f>BK363</f>
        <v>0</v>
      </c>
      <c r="K363" s="205"/>
      <c r="L363" s="210"/>
      <c r="M363" s="211"/>
      <c r="N363" s="212"/>
      <c r="O363" s="212"/>
      <c r="P363" s="213">
        <f>SUM(P364:P375)</f>
        <v>0</v>
      </c>
      <c r="Q363" s="212"/>
      <c r="R363" s="213">
        <f>SUM(R364:R375)</f>
        <v>0.0098500000000000011</v>
      </c>
      <c r="S363" s="212"/>
      <c r="T363" s="214">
        <f>SUM(T364:T375)</f>
        <v>0</v>
      </c>
      <c r="AR363" s="215" t="s">
        <v>82</v>
      </c>
      <c r="AT363" s="216" t="s">
        <v>71</v>
      </c>
      <c r="AU363" s="216" t="s">
        <v>80</v>
      </c>
      <c r="AY363" s="215" t="s">
        <v>143</v>
      </c>
      <c r="BK363" s="217">
        <f>SUM(BK364:BK375)</f>
        <v>0</v>
      </c>
    </row>
    <row r="364" s="1" customFormat="1" ht="25.5" customHeight="1">
      <c r="B364" s="45"/>
      <c r="C364" s="220" t="s">
        <v>494</v>
      </c>
      <c r="D364" s="220" t="s">
        <v>146</v>
      </c>
      <c r="E364" s="221" t="s">
        <v>1348</v>
      </c>
      <c r="F364" s="222" t="s">
        <v>1349</v>
      </c>
      <c r="G364" s="223" t="s">
        <v>1295</v>
      </c>
      <c r="H364" s="224">
        <v>1</v>
      </c>
      <c r="I364" s="225"/>
      <c r="J364" s="226">
        <f>ROUND(I364*H364,2)</f>
        <v>0</v>
      </c>
      <c r="K364" s="222" t="s">
        <v>150</v>
      </c>
      <c r="L364" s="71"/>
      <c r="M364" s="227" t="s">
        <v>21</v>
      </c>
      <c r="N364" s="228" t="s">
        <v>43</v>
      </c>
      <c r="O364" s="46"/>
      <c r="P364" s="229">
        <f>O364*H364</f>
        <v>0</v>
      </c>
      <c r="Q364" s="229">
        <v>0.0091999999999999998</v>
      </c>
      <c r="R364" s="229">
        <f>Q364*H364</f>
        <v>0.0091999999999999998</v>
      </c>
      <c r="S364" s="229">
        <v>0</v>
      </c>
      <c r="T364" s="230">
        <f>S364*H364</f>
        <v>0</v>
      </c>
      <c r="AR364" s="23" t="s">
        <v>239</v>
      </c>
      <c r="AT364" s="23" t="s">
        <v>146</v>
      </c>
      <c r="AU364" s="23" t="s">
        <v>82</v>
      </c>
      <c r="AY364" s="23" t="s">
        <v>143</v>
      </c>
      <c r="BE364" s="231">
        <f>IF(N364="základní",J364,0)</f>
        <v>0</v>
      </c>
      <c r="BF364" s="231">
        <f>IF(N364="snížená",J364,0)</f>
        <v>0</v>
      </c>
      <c r="BG364" s="231">
        <f>IF(N364="zákl. přenesená",J364,0)</f>
        <v>0</v>
      </c>
      <c r="BH364" s="231">
        <f>IF(N364="sníž. přenesená",J364,0)</f>
        <v>0</v>
      </c>
      <c r="BI364" s="231">
        <f>IF(N364="nulová",J364,0)</f>
        <v>0</v>
      </c>
      <c r="BJ364" s="23" t="s">
        <v>80</v>
      </c>
      <c r="BK364" s="231">
        <f>ROUND(I364*H364,2)</f>
        <v>0</v>
      </c>
      <c r="BL364" s="23" t="s">
        <v>239</v>
      </c>
      <c r="BM364" s="23" t="s">
        <v>1350</v>
      </c>
    </row>
    <row r="365" s="1" customFormat="1">
      <c r="B365" s="45"/>
      <c r="C365" s="73"/>
      <c r="D365" s="232" t="s">
        <v>153</v>
      </c>
      <c r="E365" s="73"/>
      <c r="F365" s="233" t="s">
        <v>1351</v>
      </c>
      <c r="G365" s="73"/>
      <c r="H365" s="73"/>
      <c r="I365" s="190"/>
      <c r="J365" s="73"/>
      <c r="K365" s="73"/>
      <c r="L365" s="71"/>
      <c r="M365" s="234"/>
      <c r="N365" s="46"/>
      <c r="O365" s="46"/>
      <c r="P365" s="46"/>
      <c r="Q365" s="46"/>
      <c r="R365" s="46"/>
      <c r="S365" s="46"/>
      <c r="T365" s="94"/>
      <c r="AT365" s="23" t="s">
        <v>153</v>
      </c>
      <c r="AU365" s="23" t="s">
        <v>82</v>
      </c>
    </row>
    <row r="366" s="11" customFormat="1">
      <c r="B366" s="235"/>
      <c r="C366" s="236"/>
      <c r="D366" s="232" t="s">
        <v>155</v>
      </c>
      <c r="E366" s="237" t="s">
        <v>21</v>
      </c>
      <c r="F366" s="238" t="s">
        <v>1270</v>
      </c>
      <c r="G366" s="236"/>
      <c r="H366" s="237" t="s">
        <v>21</v>
      </c>
      <c r="I366" s="239"/>
      <c r="J366" s="236"/>
      <c r="K366" s="236"/>
      <c r="L366" s="240"/>
      <c r="M366" s="241"/>
      <c r="N366" s="242"/>
      <c r="O366" s="242"/>
      <c r="P366" s="242"/>
      <c r="Q366" s="242"/>
      <c r="R366" s="242"/>
      <c r="S366" s="242"/>
      <c r="T366" s="243"/>
      <c r="AT366" s="244" t="s">
        <v>155</v>
      </c>
      <c r="AU366" s="244" t="s">
        <v>82</v>
      </c>
      <c r="AV366" s="11" t="s">
        <v>80</v>
      </c>
      <c r="AW366" s="11" t="s">
        <v>35</v>
      </c>
      <c r="AX366" s="11" t="s">
        <v>72</v>
      </c>
      <c r="AY366" s="244" t="s">
        <v>143</v>
      </c>
    </row>
    <row r="367" s="12" customFormat="1">
      <c r="B367" s="245"/>
      <c r="C367" s="246"/>
      <c r="D367" s="232" t="s">
        <v>155</v>
      </c>
      <c r="E367" s="247" t="s">
        <v>21</v>
      </c>
      <c r="F367" s="248" t="s">
        <v>80</v>
      </c>
      <c r="G367" s="246"/>
      <c r="H367" s="249">
        <v>1</v>
      </c>
      <c r="I367" s="250"/>
      <c r="J367" s="246"/>
      <c r="K367" s="246"/>
      <c r="L367" s="251"/>
      <c r="M367" s="252"/>
      <c r="N367" s="253"/>
      <c r="O367" s="253"/>
      <c r="P367" s="253"/>
      <c r="Q367" s="253"/>
      <c r="R367" s="253"/>
      <c r="S367" s="253"/>
      <c r="T367" s="254"/>
      <c r="AT367" s="255" t="s">
        <v>155</v>
      </c>
      <c r="AU367" s="255" t="s">
        <v>82</v>
      </c>
      <c r="AV367" s="12" t="s">
        <v>82</v>
      </c>
      <c r="AW367" s="12" t="s">
        <v>35</v>
      </c>
      <c r="AX367" s="12" t="s">
        <v>80</v>
      </c>
      <c r="AY367" s="255" t="s">
        <v>143</v>
      </c>
    </row>
    <row r="368" s="1" customFormat="1" ht="25.5" customHeight="1">
      <c r="B368" s="45"/>
      <c r="C368" s="220" t="s">
        <v>498</v>
      </c>
      <c r="D368" s="220" t="s">
        <v>146</v>
      </c>
      <c r="E368" s="221" t="s">
        <v>1352</v>
      </c>
      <c r="F368" s="222" t="s">
        <v>1353</v>
      </c>
      <c r="G368" s="223" t="s">
        <v>1295</v>
      </c>
      <c r="H368" s="224">
        <v>1</v>
      </c>
      <c r="I368" s="225"/>
      <c r="J368" s="226">
        <f>ROUND(I368*H368,2)</f>
        <v>0</v>
      </c>
      <c r="K368" s="222" t="s">
        <v>150</v>
      </c>
      <c r="L368" s="71"/>
      <c r="M368" s="227" t="s">
        <v>21</v>
      </c>
      <c r="N368" s="228" t="s">
        <v>43</v>
      </c>
      <c r="O368" s="46"/>
      <c r="P368" s="229">
        <f>O368*H368</f>
        <v>0</v>
      </c>
      <c r="Q368" s="229">
        <v>0.00014999999999999999</v>
      </c>
      <c r="R368" s="229">
        <f>Q368*H368</f>
        <v>0.00014999999999999999</v>
      </c>
      <c r="S368" s="229">
        <v>0</v>
      </c>
      <c r="T368" s="230">
        <f>S368*H368</f>
        <v>0</v>
      </c>
      <c r="AR368" s="23" t="s">
        <v>239</v>
      </c>
      <c r="AT368" s="23" t="s">
        <v>146</v>
      </c>
      <c r="AU368" s="23" t="s">
        <v>82</v>
      </c>
      <c r="AY368" s="23" t="s">
        <v>143</v>
      </c>
      <c r="BE368" s="231">
        <f>IF(N368="základní",J368,0)</f>
        <v>0</v>
      </c>
      <c r="BF368" s="231">
        <f>IF(N368="snížená",J368,0)</f>
        <v>0</v>
      </c>
      <c r="BG368" s="231">
        <f>IF(N368="zákl. přenesená",J368,0)</f>
        <v>0</v>
      </c>
      <c r="BH368" s="231">
        <f>IF(N368="sníž. přenesená",J368,0)</f>
        <v>0</v>
      </c>
      <c r="BI368" s="231">
        <f>IF(N368="nulová",J368,0)</f>
        <v>0</v>
      </c>
      <c r="BJ368" s="23" t="s">
        <v>80</v>
      </c>
      <c r="BK368" s="231">
        <f>ROUND(I368*H368,2)</f>
        <v>0</v>
      </c>
      <c r="BL368" s="23" t="s">
        <v>239</v>
      </c>
      <c r="BM368" s="23" t="s">
        <v>1354</v>
      </c>
    </row>
    <row r="369" s="11" customFormat="1">
      <c r="B369" s="235"/>
      <c r="C369" s="236"/>
      <c r="D369" s="232" t="s">
        <v>155</v>
      </c>
      <c r="E369" s="237" t="s">
        <v>21</v>
      </c>
      <c r="F369" s="238" t="s">
        <v>1270</v>
      </c>
      <c r="G369" s="236"/>
      <c r="H369" s="237" t="s">
        <v>21</v>
      </c>
      <c r="I369" s="239"/>
      <c r="J369" s="236"/>
      <c r="K369" s="236"/>
      <c r="L369" s="240"/>
      <c r="M369" s="241"/>
      <c r="N369" s="242"/>
      <c r="O369" s="242"/>
      <c r="P369" s="242"/>
      <c r="Q369" s="242"/>
      <c r="R369" s="242"/>
      <c r="S369" s="242"/>
      <c r="T369" s="243"/>
      <c r="AT369" s="244" t="s">
        <v>155</v>
      </c>
      <c r="AU369" s="244" t="s">
        <v>82</v>
      </c>
      <c r="AV369" s="11" t="s">
        <v>80</v>
      </c>
      <c r="AW369" s="11" t="s">
        <v>35</v>
      </c>
      <c r="AX369" s="11" t="s">
        <v>72</v>
      </c>
      <c r="AY369" s="244" t="s">
        <v>143</v>
      </c>
    </row>
    <row r="370" s="12" customFormat="1">
      <c r="B370" s="245"/>
      <c r="C370" s="246"/>
      <c r="D370" s="232" t="s">
        <v>155</v>
      </c>
      <c r="E370" s="247" t="s">
        <v>21</v>
      </c>
      <c r="F370" s="248" t="s">
        <v>80</v>
      </c>
      <c r="G370" s="246"/>
      <c r="H370" s="249">
        <v>1</v>
      </c>
      <c r="I370" s="250"/>
      <c r="J370" s="246"/>
      <c r="K370" s="246"/>
      <c r="L370" s="251"/>
      <c r="M370" s="252"/>
      <c r="N370" s="253"/>
      <c r="O370" s="253"/>
      <c r="P370" s="253"/>
      <c r="Q370" s="253"/>
      <c r="R370" s="253"/>
      <c r="S370" s="253"/>
      <c r="T370" s="254"/>
      <c r="AT370" s="255" t="s">
        <v>155</v>
      </c>
      <c r="AU370" s="255" t="s">
        <v>82</v>
      </c>
      <c r="AV370" s="12" t="s">
        <v>82</v>
      </c>
      <c r="AW370" s="12" t="s">
        <v>35</v>
      </c>
      <c r="AX370" s="12" t="s">
        <v>80</v>
      </c>
      <c r="AY370" s="255" t="s">
        <v>143</v>
      </c>
    </row>
    <row r="371" s="1" customFormat="1" ht="16.5" customHeight="1">
      <c r="B371" s="45"/>
      <c r="C371" s="220" t="s">
        <v>507</v>
      </c>
      <c r="D371" s="220" t="s">
        <v>146</v>
      </c>
      <c r="E371" s="221" t="s">
        <v>1355</v>
      </c>
      <c r="F371" s="222" t="s">
        <v>1356</v>
      </c>
      <c r="G371" s="223" t="s">
        <v>1295</v>
      </c>
      <c r="H371" s="224">
        <v>1</v>
      </c>
      <c r="I371" s="225"/>
      <c r="J371" s="226">
        <f>ROUND(I371*H371,2)</f>
        <v>0</v>
      </c>
      <c r="K371" s="222" t="s">
        <v>150</v>
      </c>
      <c r="L371" s="71"/>
      <c r="M371" s="227" t="s">
        <v>21</v>
      </c>
      <c r="N371" s="228" t="s">
        <v>43</v>
      </c>
      <c r="O371" s="46"/>
      <c r="P371" s="229">
        <f>O371*H371</f>
        <v>0</v>
      </c>
      <c r="Q371" s="229">
        <v>0.00050000000000000001</v>
      </c>
      <c r="R371" s="229">
        <f>Q371*H371</f>
        <v>0.00050000000000000001</v>
      </c>
      <c r="S371" s="229">
        <v>0</v>
      </c>
      <c r="T371" s="230">
        <f>S371*H371</f>
        <v>0</v>
      </c>
      <c r="AR371" s="23" t="s">
        <v>239</v>
      </c>
      <c r="AT371" s="23" t="s">
        <v>146</v>
      </c>
      <c r="AU371" s="23" t="s">
        <v>82</v>
      </c>
      <c r="AY371" s="23" t="s">
        <v>143</v>
      </c>
      <c r="BE371" s="231">
        <f>IF(N371="základní",J371,0)</f>
        <v>0</v>
      </c>
      <c r="BF371" s="231">
        <f>IF(N371="snížená",J371,0)</f>
        <v>0</v>
      </c>
      <c r="BG371" s="231">
        <f>IF(N371="zákl. přenesená",J371,0)</f>
        <v>0</v>
      </c>
      <c r="BH371" s="231">
        <f>IF(N371="sníž. přenesená",J371,0)</f>
        <v>0</v>
      </c>
      <c r="BI371" s="231">
        <f>IF(N371="nulová",J371,0)</f>
        <v>0</v>
      </c>
      <c r="BJ371" s="23" t="s">
        <v>80</v>
      </c>
      <c r="BK371" s="231">
        <f>ROUND(I371*H371,2)</f>
        <v>0</v>
      </c>
      <c r="BL371" s="23" t="s">
        <v>239</v>
      </c>
      <c r="BM371" s="23" t="s">
        <v>1357</v>
      </c>
    </row>
    <row r="372" s="11" customFormat="1">
      <c r="B372" s="235"/>
      <c r="C372" s="236"/>
      <c r="D372" s="232" t="s">
        <v>155</v>
      </c>
      <c r="E372" s="237" t="s">
        <v>21</v>
      </c>
      <c r="F372" s="238" t="s">
        <v>1270</v>
      </c>
      <c r="G372" s="236"/>
      <c r="H372" s="237" t="s">
        <v>21</v>
      </c>
      <c r="I372" s="239"/>
      <c r="J372" s="236"/>
      <c r="K372" s="236"/>
      <c r="L372" s="240"/>
      <c r="M372" s="241"/>
      <c r="N372" s="242"/>
      <c r="O372" s="242"/>
      <c r="P372" s="242"/>
      <c r="Q372" s="242"/>
      <c r="R372" s="242"/>
      <c r="S372" s="242"/>
      <c r="T372" s="243"/>
      <c r="AT372" s="244" t="s">
        <v>155</v>
      </c>
      <c r="AU372" s="244" t="s">
        <v>82</v>
      </c>
      <c r="AV372" s="11" t="s">
        <v>80</v>
      </c>
      <c r="AW372" s="11" t="s">
        <v>35</v>
      </c>
      <c r="AX372" s="11" t="s">
        <v>72</v>
      </c>
      <c r="AY372" s="244" t="s">
        <v>143</v>
      </c>
    </row>
    <row r="373" s="12" customFormat="1">
      <c r="B373" s="245"/>
      <c r="C373" s="246"/>
      <c r="D373" s="232" t="s">
        <v>155</v>
      </c>
      <c r="E373" s="247" t="s">
        <v>21</v>
      </c>
      <c r="F373" s="248" t="s">
        <v>80</v>
      </c>
      <c r="G373" s="246"/>
      <c r="H373" s="249">
        <v>1</v>
      </c>
      <c r="I373" s="250"/>
      <c r="J373" s="246"/>
      <c r="K373" s="246"/>
      <c r="L373" s="251"/>
      <c r="M373" s="252"/>
      <c r="N373" s="253"/>
      <c r="O373" s="253"/>
      <c r="P373" s="253"/>
      <c r="Q373" s="253"/>
      <c r="R373" s="253"/>
      <c r="S373" s="253"/>
      <c r="T373" s="254"/>
      <c r="AT373" s="255" t="s">
        <v>155</v>
      </c>
      <c r="AU373" s="255" t="s">
        <v>82</v>
      </c>
      <c r="AV373" s="12" t="s">
        <v>82</v>
      </c>
      <c r="AW373" s="12" t="s">
        <v>35</v>
      </c>
      <c r="AX373" s="12" t="s">
        <v>80</v>
      </c>
      <c r="AY373" s="255" t="s">
        <v>143</v>
      </c>
    </row>
    <row r="374" s="1" customFormat="1" ht="38.25" customHeight="1">
      <c r="B374" s="45"/>
      <c r="C374" s="220" t="s">
        <v>514</v>
      </c>
      <c r="D374" s="220" t="s">
        <v>146</v>
      </c>
      <c r="E374" s="221" t="s">
        <v>1358</v>
      </c>
      <c r="F374" s="222" t="s">
        <v>1359</v>
      </c>
      <c r="G374" s="223" t="s">
        <v>370</v>
      </c>
      <c r="H374" s="224">
        <v>0.01</v>
      </c>
      <c r="I374" s="225"/>
      <c r="J374" s="226">
        <f>ROUND(I374*H374,2)</f>
        <v>0</v>
      </c>
      <c r="K374" s="222" t="s">
        <v>150</v>
      </c>
      <c r="L374" s="71"/>
      <c r="M374" s="227" t="s">
        <v>21</v>
      </c>
      <c r="N374" s="228" t="s">
        <v>43</v>
      </c>
      <c r="O374" s="46"/>
      <c r="P374" s="229">
        <f>O374*H374</f>
        <v>0</v>
      </c>
      <c r="Q374" s="229">
        <v>0</v>
      </c>
      <c r="R374" s="229">
        <f>Q374*H374</f>
        <v>0</v>
      </c>
      <c r="S374" s="229">
        <v>0</v>
      </c>
      <c r="T374" s="230">
        <f>S374*H374</f>
        <v>0</v>
      </c>
      <c r="AR374" s="23" t="s">
        <v>239</v>
      </c>
      <c r="AT374" s="23" t="s">
        <v>146</v>
      </c>
      <c r="AU374" s="23" t="s">
        <v>82</v>
      </c>
      <c r="AY374" s="23" t="s">
        <v>143</v>
      </c>
      <c r="BE374" s="231">
        <f>IF(N374="základní",J374,0)</f>
        <v>0</v>
      </c>
      <c r="BF374" s="231">
        <f>IF(N374="snížená",J374,0)</f>
        <v>0</v>
      </c>
      <c r="BG374" s="231">
        <f>IF(N374="zákl. přenesená",J374,0)</f>
        <v>0</v>
      </c>
      <c r="BH374" s="231">
        <f>IF(N374="sníž. přenesená",J374,0)</f>
        <v>0</v>
      </c>
      <c r="BI374" s="231">
        <f>IF(N374="nulová",J374,0)</f>
        <v>0</v>
      </c>
      <c r="BJ374" s="23" t="s">
        <v>80</v>
      </c>
      <c r="BK374" s="231">
        <f>ROUND(I374*H374,2)</f>
        <v>0</v>
      </c>
      <c r="BL374" s="23" t="s">
        <v>239</v>
      </c>
      <c r="BM374" s="23" t="s">
        <v>1360</v>
      </c>
    </row>
    <row r="375" s="1" customFormat="1">
      <c r="B375" s="45"/>
      <c r="C375" s="73"/>
      <c r="D375" s="232" t="s">
        <v>153</v>
      </c>
      <c r="E375" s="73"/>
      <c r="F375" s="233" t="s">
        <v>1361</v>
      </c>
      <c r="G375" s="73"/>
      <c r="H375" s="73"/>
      <c r="I375" s="190"/>
      <c r="J375" s="73"/>
      <c r="K375" s="73"/>
      <c r="L375" s="71"/>
      <c r="M375" s="234"/>
      <c r="N375" s="46"/>
      <c r="O375" s="46"/>
      <c r="P375" s="46"/>
      <c r="Q375" s="46"/>
      <c r="R375" s="46"/>
      <c r="S375" s="46"/>
      <c r="T375" s="94"/>
      <c r="AT375" s="23" t="s">
        <v>153</v>
      </c>
      <c r="AU375" s="23" t="s">
        <v>82</v>
      </c>
    </row>
    <row r="376" s="10" customFormat="1" ht="29.88" customHeight="1">
      <c r="B376" s="204"/>
      <c r="C376" s="205"/>
      <c r="D376" s="206" t="s">
        <v>71</v>
      </c>
      <c r="E376" s="218" t="s">
        <v>427</v>
      </c>
      <c r="F376" s="218" t="s">
        <v>428</v>
      </c>
      <c r="G376" s="205"/>
      <c r="H376" s="205"/>
      <c r="I376" s="208"/>
      <c r="J376" s="219">
        <f>BK376</f>
        <v>0</v>
      </c>
      <c r="K376" s="205"/>
      <c r="L376" s="210"/>
      <c r="M376" s="211"/>
      <c r="N376" s="212"/>
      <c r="O376" s="212"/>
      <c r="P376" s="213">
        <f>SUM(P377:P379)</f>
        <v>0</v>
      </c>
      <c r="Q376" s="212"/>
      <c r="R376" s="213">
        <f>SUM(R377:R379)</f>
        <v>0</v>
      </c>
      <c r="S376" s="212"/>
      <c r="T376" s="214">
        <f>SUM(T377:T379)</f>
        <v>0</v>
      </c>
      <c r="AR376" s="215" t="s">
        <v>82</v>
      </c>
      <c r="AT376" s="216" t="s">
        <v>71</v>
      </c>
      <c r="AU376" s="216" t="s">
        <v>80</v>
      </c>
      <c r="AY376" s="215" t="s">
        <v>143</v>
      </c>
      <c r="BK376" s="217">
        <f>SUM(BK377:BK379)</f>
        <v>0</v>
      </c>
    </row>
    <row r="377" s="1" customFormat="1" ht="25.5" customHeight="1">
      <c r="B377" s="45"/>
      <c r="C377" s="220" t="s">
        <v>520</v>
      </c>
      <c r="D377" s="220" t="s">
        <v>146</v>
      </c>
      <c r="E377" s="221" t="s">
        <v>430</v>
      </c>
      <c r="F377" s="222" t="s">
        <v>431</v>
      </c>
      <c r="G377" s="223" t="s">
        <v>149</v>
      </c>
      <c r="H377" s="224">
        <v>5</v>
      </c>
      <c r="I377" s="225"/>
      <c r="J377" s="226">
        <f>ROUND(I377*H377,2)</f>
        <v>0</v>
      </c>
      <c r="K377" s="222" t="s">
        <v>150</v>
      </c>
      <c r="L377" s="71"/>
      <c r="M377" s="227" t="s">
        <v>21</v>
      </c>
      <c r="N377" s="228" t="s">
        <v>43</v>
      </c>
      <c r="O377" s="46"/>
      <c r="P377" s="229">
        <f>O377*H377</f>
        <v>0</v>
      </c>
      <c r="Q377" s="229">
        <v>0</v>
      </c>
      <c r="R377" s="229">
        <f>Q377*H377</f>
        <v>0</v>
      </c>
      <c r="S377" s="229">
        <v>0</v>
      </c>
      <c r="T377" s="230">
        <f>S377*H377</f>
        <v>0</v>
      </c>
      <c r="AR377" s="23" t="s">
        <v>239</v>
      </c>
      <c r="AT377" s="23" t="s">
        <v>146</v>
      </c>
      <c r="AU377" s="23" t="s">
        <v>82</v>
      </c>
      <c r="AY377" s="23" t="s">
        <v>143</v>
      </c>
      <c r="BE377" s="231">
        <f>IF(N377="základní",J377,0)</f>
        <v>0</v>
      </c>
      <c r="BF377" s="231">
        <f>IF(N377="snížená",J377,0)</f>
        <v>0</v>
      </c>
      <c r="BG377" s="231">
        <f>IF(N377="zákl. přenesená",J377,0)</f>
        <v>0</v>
      </c>
      <c r="BH377" s="231">
        <f>IF(N377="sníž. přenesená",J377,0)</f>
        <v>0</v>
      </c>
      <c r="BI377" s="231">
        <f>IF(N377="nulová",J377,0)</f>
        <v>0</v>
      </c>
      <c r="BJ377" s="23" t="s">
        <v>80</v>
      </c>
      <c r="BK377" s="231">
        <f>ROUND(I377*H377,2)</f>
        <v>0</v>
      </c>
      <c r="BL377" s="23" t="s">
        <v>239</v>
      </c>
      <c r="BM377" s="23" t="s">
        <v>432</v>
      </c>
    </row>
    <row r="378" s="11" customFormat="1">
      <c r="B378" s="235"/>
      <c r="C378" s="236"/>
      <c r="D378" s="232" t="s">
        <v>155</v>
      </c>
      <c r="E378" s="237" t="s">
        <v>21</v>
      </c>
      <c r="F378" s="238" t="s">
        <v>426</v>
      </c>
      <c r="G378" s="236"/>
      <c r="H378" s="237" t="s">
        <v>21</v>
      </c>
      <c r="I378" s="239"/>
      <c r="J378" s="236"/>
      <c r="K378" s="236"/>
      <c r="L378" s="240"/>
      <c r="M378" s="241"/>
      <c r="N378" s="242"/>
      <c r="O378" s="242"/>
      <c r="P378" s="242"/>
      <c r="Q378" s="242"/>
      <c r="R378" s="242"/>
      <c r="S378" s="242"/>
      <c r="T378" s="243"/>
      <c r="AT378" s="244" t="s">
        <v>155</v>
      </c>
      <c r="AU378" s="244" t="s">
        <v>82</v>
      </c>
      <c r="AV378" s="11" t="s">
        <v>80</v>
      </c>
      <c r="AW378" s="11" t="s">
        <v>35</v>
      </c>
      <c r="AX378" s="11" t="s">
        <v>72</v>
      </c>
      <c r="AY378" s="244" t="s">
        <v>143</v>
      </c>
    </row>
    <row r="379" s="12" customFormat="1">
      <c r="B379" s="245"/>
      <c r="C379" s="246"/>
      <c r="D379" s="232" t="s">
        <v>155</v>
      </c>
      <c r="E379" s="247" t="s">
        <v>21</v>
      </c>
      <c r="F379" s="248" t="s">
        <v>173</v>
      </c>
      <c r="G379" s="246"/>
      <c r="H379" s="249">
        <v>5</v>
      </c>
      <c r="I379" s="250"/>
      <c r="J379" s="246"/>
      <c r="K379" s="246"/>
      <c r="L379" s="251"/>
      <c r="M379" s="252"/>
      <c r="N379" s="253"/>
      <c r="O379" s="253"/>
      <c r="P379" s="253"/>
      <c r="Q379" s="253"/>
      <c r="R379" s="253"/>
      <c r="S379" s="253"/>
      <c r="T379" s="254"/>
      <c r="AT379" s="255" t="s">
        <v>155</v>
      </c>
      <c r="AU379" s="255" t="s">
        <v>82</v>
      </c>
      <c r="AV379" s="12" t="s">
        <v>82</v>
      </c>
      <c r="AW379" s="12" t="s">
        <v>35</v>
      </c>
      <c r="AX379" s="12" t="s">
        <v>80</v>
      </c>
      <c r="AY379" s="255" t="s">
        <v>143</v>
      </c>
    </row>
    <row r="380" s="10" customFormat="1" ht="29.88" customHeight="1">
      <c r="B380" s="204"/>
      <c r="C380" s="205"/>
      <c r="D380" s="206" t="s">
        <v>71</v>
      </c>
      <c r="E380" s="218" t="s">
        <v>433</v>
      </c>
      <c r="F380" s="218" t="s">
        <v>434</v>
      </c>
      <c r="G380" s="205"/>
      <c r="H380" s="205"/>
      <c r="I380" s="208"/>
      <c r="J380" s="219">
        <f>BK380</f>
        <v>0</v>
      </c>
      <c r="K380" s="205"/>
      <c r="L380" s="210"/>
      <c r="M380" s="211"/>
      <c r="N380" s="212"/>
      <c r="O380" s="212"/>
      <c r="P380" s="213">
        <f>SUM(P381:P393)</f>
        <v>0</v>
      </c>
      <c r="Q380" s="212"/>
      <c r="R380" s="213">
        <f>SUM(R381:R393)</f>
        <v>0.00040000000000000002</v>
      </c>
      <c r="S380" s="212"/>
      <c r="T380" s="214">
        <f>SUM(T381:T393)</f>
        <v>0.23375000000000001</v>
      </c>
      <c r="AR380" s="215" t="s">
        <v>82</v>
      </c>
      <c r="AT380" s="216" t="s">
        <v>71</v>
      </c>
      <c r="AU380" s="216" t="s">
        <v>80</v>
      </c>
      <c r="AY380" s="215" t="s">
        <v>143</v>
      </c>
      <c r="BK380" s="217">
        <f>SUM(BK381:BK393)</f>
        <v>0</v>
      </c>
    </row>
    <row r="381" s="1" customFormat="1" ht="25.5" customHeight="1">
      <c r="B381" s="45"/>
      <c r="C381" s="220" t="s">
        <v>524</v>
      </c>
      <c r="D381" s="220" t="s">
        <v>146</v>
      </c>
      <c r="E381" s="221" t="s">
        <v>436</v>
      </c>
      <c r="F381" s="222" t="s">
        <v>437</v>
      </c>
      <c r="G381" s="223" t="s">
        <v>149</v>
      </c>
      <c r="H381" s="224">
        <v>5</v>
      </c>
      <c r="I381" s="225"/>
      <c r="J381" s="226">
        <f>ROUND(I381*H381,2)</f>
        <v>0</v>
      </c>
      <c r="K381" s="222" t="s">
        <v>150</v>
      </c>
      <c r="L381" s="71"/>
      <c r="M381" s="227" t="s">
        <v>21</v>
      </c>
      <c r="N381" s="228" t="s">
        <v>43</v>
      </c>
      <c r="O381" s="46"/>
      <c r="P381" s="229">
        <f>O381*H381</f>
        <v>0</v>
      </c>
      <c r="Q381" s="229">
        <v>0</v>
      </c>
      <c r="R381" s="229">
        <f>Q381*H381</f>
        <v>0</v>
      </c>
      <c r="S381" s="229">
        <v>0</v>
      </c>
      <c r="T381" s="230">
        <f>S381*H381</f>
        <v>0</v>
      </c>
      <c r="AR381" s="23" t="s">
        <v>239</v>
      </c>
      <c r="AT381" s="23" t="s">
        <v>146</v>
      </c>
      <c r="AU381" s="23" t="s">
        <v>82</v>
      </c>
      <c r="AY381" s="23" t="s">
        <v>143</v>
      </c>
      <c r="BE381" s="231">
        <f>IF(N381="základní",J381,0)</f>
        <v>0</v>
      </c>
      <c r="BF381" s="231">
        <f>IF(N381="snížená",J381,0)</f>
        <v>0</v>
      </c>
      <c r="BG381" s="231">
        <f>IF(N381="zákl. přenesená",J381,0)</f>
        <v>0</v>
      </c>
      <c r="BH381" s="231">
        <f>IF(N381="sníž. přenesená",J381,0)</f>
        <v>0</v>
      </c>
      <c r="BI381" s="231">
        <f>IF(N381="nulová",J381,0)</f>
        <v>0</v>
      </c>
      <c r="BJ381" s="23" t="s">
        <v>80</v>
      </c>
      <c r="BK381" s="231">
        <f>ROUND(I381*H381,2)</f>
        <v>0</v>
      </c>
      <c r="BL381" s="23" t="s">
        <v>239</v>
      </c>
      <c r="BM381" s="23" t="s">
        <v>438</v>
      </c>
    </row>
    <row r="382" s="11" customFormat="1">
      <c r="B382" s="235"/>
      <c r="C382" s="236"/>
      <c r="D382" s="232" t="s">
        <v>155</v>
      </c>
      <c r="E382" s="237" t="s">
        <v>21</v>
      </c>
      <c r="F382" s="238" t="s">
        <v>426</v>
      </c>
      <c r="G382" s="236"/>
      <c r="H382" s="237" t="s">
        <v>21</v>
      </c>
      <c r="I382" s="239"/>
      <c r="J382" s="236"/>
      <c r="K382" s="236"/>
      <c r="L382" s="240"/>
      <c r="M382" s="241"/>
      <c r="N382" s="242"/>
      <c r="O382" s="242"/>
      <c r="P382" s="242"/>
      <c r="Q382" s="242"/>
      <c r="R382" s="242"/>
      <c r="S382" s="242"/>
      <c r="T382" s="243"/>
      <c r="AT382" s="244" t="s">
        <v>155</v>
      </c>
      <c r="AU382" s="244" t="s">
        <v>82</v>
      </c>
      <c r="AV382" s="11" t="s">
        <v>80</v>
      </c>
      <c r="AW382" s="11" t="s">
        <v>35</v>
      </c>
      <c r="AX382" s="11" t="s">
        <v>72</v>
      </c>
      <c r="AY382" s="244" t="s">
        <v>143</v>
      </c>
    </row>
    <row r="383" s="12" customFormat="1">
      <c r="B383" s="245"/>
      <c r="C383" s="246"/>
      <c r="D383" s="232" t="s">
        <v>155</v>
      </c>
      <c r="E383" s="247" t="s">
        <v>21</v>
      </c>
      <c r="F383" s="248" t="s">
        <v>173</v>
      </c>
      <c r="G383" s="246"/>
      <c r="H383" s="249">
        <v>5</v>
      </c>
      <c r="I383" s="250"/>
      <c r="J383" s="246"/>
      <c r="K383" s="246"/>
      <c r="L383" s="251"/>
      <c r="M383" s="252"/>
      <c r="N383" s="253"/>
      <c r="O383" s="253"/>
      <c r="P383" s="253"/>
      <c r="Q383" s="253"/>
      <c r="R383" s="253"/>
      <c r="S383" s="253"/>
      <c r="T383" s="254"/>
      <c r="AT383" s="255" t="s">
        <v>155</v>
      </c>
      <c r="AU383" s="255" t="s">
        <v>82</v>
      </c>
      <c r="AV383" s="12" t="s">
        <v>82</v>
      </c>
      <c r="AW383" s="12" t="s">
        <v>35</v>
      </c>
      <c r="AX383" s="12" t="s">
        <v>80</v>
      </c>
      <c r="AY383" s="255" t="s">
        <v>143</v>
      </c>
    </row>
    <row r="384" s="1" customFormat="1" ht="25.5" customHeight="1">
      <c r="B384" s="45"/>
      <c r="C384" s="220" t="s">
        <v>529</v>
      </c>
      <c r="D384" s="220" t="s">
        <v>146</v>
      </c>
      <c r="E384" s="221" t="s">
        <v>440</v>
      </c>
      <c r="F384" s="222" t="s">
        <v>441</v>
      </c>
      <c r="G384" s="223" t="s">
        <v>149</v>
      </c>
      <c r="H384" s="224">
        <v>5</v>
      </c>
      <c r="I384" s="225"/>
      <c r="J384" s="226">
        <f>ROUND(I384*H384,2)</f>
        <v>0</v>
      </c>
      <c r="K384" s="222" t="s">
        <v>150</v>
      </c>
      <c r="L384" s="71"/>
      <c r="M384" s="227" t="s">
        <v>21</v>
      </c>
      <c r="N384" s="228" t="s">
        <v>43</v>
      </c>
      <c r="O384" s="46"/>
      <c r="P384" s="229">
        <f>O384*H384</f>
        <v>0</v>
      </c>
      <c r="Q384" s="229">
        <v>8.0000000000000007E-05</v>
      </c>
      <c r="R384" s="229">
        <f>Q384*H384</f>
        <v>0.00040000000000000002</v>
      </c>
      <c r="S384" s="229">
        <v>0.04675</v>
      </c>
      <c r="T384" s="230">
        <f>S384*H384</f>
        <v>0.23375000000000001</v>
      </c>
      <c r="AR384" s="23" t="s">
        <v>239</v>
      </c>
      <c r="AT384" s="23" t="s">
        <v>146</v>
      </c>
      <c r="AU384" s="23" t="s">
        <v>82</v>
      </c>
      <c r="AY384" s="23" t="s">
        <v>143</v>
      </c>
      <c r="BE384" s="231">
        <f>IF(N384="základní",J384,0)</f>
        <v>0</v>
      </c>
      <c r="BF384" s="231">
        <f>IF(N384="snížená",J384,0)</f>
        <v>0</v>
      </c>
      <c r="BG384" s="231">
        <f>IF(N384="zákl. přenesená",J384,0)</f>
        <v>0</v>
      </c>
      <c r="BH384" s="231">
        <f>IF(N384="sníž. přenesená",J384,0)</f>
        <v>0</v>
      </c>
      <c r="BI384" s="231">
        <f>IF(N384="nulová",J384,0)</f>
        <v>0</v>
      </c>
      <c r="BJ384" s="23" t="s">
        <v>80</v>
      </c>
      <c r="BK384" s="231">
        <f>ROUND(I384*H384,2)</f>
        <v>0</v>
      </c>
      <c r="BL384" s="23" t="s">
        <v>239</v>
      </c>
      <c r="BM384" s="23" t="s">
        <v>442</v>
      </c>
    </row>
    <row r="385" s="11" customFormat="1">
      <c r="B385" s="235"/>
      <c r="C385" s="236"/>
      <c r="D385" s="232" t="s">
        <v>155</v>
      </c>
      <c r="E385" s="237" t="s">
        <v>21</v>
      </c>
      <c r="F385" s="238" t="s">
        <v>421</v>
      </c>
      <c r="G385" s="236"/>
      <c r="H385" s="237" t="s">
        <v>21</v>
      </c>
      <c r="I385" s="239"/>
      <c r="J385" s="236"/>
      <c r="K385" s="236"/>
      <c r="L385" s="240"/>
      <c r="M385" s="241"/>
      <c r="N385" s="242"/>
      <c r="O385" s="242"/>
      <c r="P385" s="242"/>
      <c r="Q385" s="242"/>
      <c r="R385" s="242"/>
      <c r="S385" s="242"/>
      <c r="T385" s="243"/>
      <c r="AT385" s="244" t="s">
        <v>155</v>
      </c>
      <c r="AU385" s="244" t="s">
        <v>82</v>
      </c>
      <c r="AV385" s="11" t="s">
        <v>80</v>
      </c>
      <c r="AW385" s="11" t="s">
        <v>35</v>
      </c>
      <c r="AX385" s="11" t="s">
        <v>72</v>
      </c>
      <c r="AY385" s="244" t="s">
        <v>143</v>
      </c>
    </row>
    <row r="386" s="12" customFormat="1">
      <c r="B386" s="245"/>
      <c r="C386" s="246"/>
      <c r="D386" s="232" t="s">
        <v>155</v>
      </c>
      <c r="E386" s="247" t="s">
        <v>21</v>
      </c>
      <c r="F386" s="248" t="s">
        <v>173</v>
      </c>
      <c r="G386" s="246"/>
      <c r="H386" s="249">
        <v>5</v>
      </c>
      <c r="I386" s="250"/>
      <c r="J386" s="246"/>
      <c r="K386" s="246"/>
      <c r="L386" s="251"/>
      <c r="M386" s="252"/>
      <c r="N386" s="253"/>
      <c r="O386" s="253"/>
      <c r="P386" s="253"/>
      <c r="Q386" s="253"/>
      <c r="R386" s="253"/>
      <c r="S386" s="253"/>
      <c r="T386" s="254"/>
      <c r="AT386" s="255" t="s">
        <v>155</v>
      </c>
      <c r="AU386" s="255" t="s">
        <v>82</v>
      </c>
      <c r="AV386" s="12" t="s">
        <v>82</v>
      </c>
      <c r="AW386" s="12" t="s">
        <v>35</v>
      </c>
      <c r="AX386" s="12" t="s">
        <v>80</v>
      </c>
      <c r="AY386" s="255" t="s">
        <v>143</v>
      </c>
    </row>
    <row r="387" s="1" customFormat="1" ht="25.5" customHeight="1">
      <c r="B387" s="45"/>
      <c r="C387" s="220" t="s">
        <v>533</v>
      </c>
      <c r="D387" s="220" t="s">
        <v>146</v>
      </c>
      <c r="E387" s="221" t="s">
        <v>444</v>
      </c>
      <c r="F387" s="222" t="s">
        <v>445</v>
      </c>
      <c r="G387" s="223" t="s">
        <v>149</v>
      </c>
      <c r="H387" s="224">
        <v>5</v>
      </c>
      <c r="I387" s="225"/>
      <c r="J387" s="226">
        <f>ROUND(I387*H387,2)</f>
        <v>0</v>
      </c>
      <c r="K387" s="222" t="s">
        <v>150</v>
      </c>
      <c r="L387" s="71"/>
      <c r="M387" s="227" t="s">
        <v>21</v>
      </c>
      <c r="N387" s="228" t="s">
        <v>43</v>
      </c>
      <c r="O387" s="46"/>
      <c r="P387" s="229">
        <f>O387*H387</f>
        <v>0</v>
      </c>
      <c r="Q387" s="229">
        <v>0</v>
      </c>
      <c r="R387" s="229">
        <f>Q387*H387</f>
        <v>0</v>
      </c>
      <c r="S387" s="229">
        <v>0</v>
      </c>
      <c r="T387" s="230">
        <f>S387*H387</f>
        <v>0</v>
      </c>
      <c r="AR387" s="23" t="s">
        <v>239</v>
      </c>
      <c r="AT387" s="23" t="s">
        <v>146</v>
      </c>
      <c r="AU387" s="23" t="s">
        <v>82</v>
      </c>
      <c r="AY387" s="23" t="s">
        <v>143</v>
      </c>
      <c r="BE387" s="231">
        <f>IF(N387="základní",J387,0)</f>
        <v>0</v>
      </c>
      <c r="BF387" s="231">
        <f>IF(N387="snížená",J387,0)</f>
        <v>0</v>
      </c>
      <c r="BG387" s="231">
        <f>IF(N387="zákl. přenesená",J387,0)</f>
        <v>0</v>
      </c>
      <c r="BH387" s="231">
        <f>IF(N387="sníž. přenesená",J387,0)</f>
        <v>0</v>
      </c>
      <c r="BI387" s="231">
        <f>IF(N387="nulová",J387,0)</f>
        <v>0</v>
      </c>
      <c r="BJ387" s="23" t="s">
        <v>80</v>
      </c>
      <c r="BK387" s="231">
        <f>ROUND(I387*H387,2)</f>
        <v>0</v>
      </c>
      <c r="BL387" s="23" t="s">
        <v>239</v>
      </c>
      <c r="BM387" s="23" t="s">
        <v>446</v>
      </c>
    </row>
    <row r="388" s="11" customFormat="1">
      <c r="B388" s="235"/>
      <c r="C388" s="236"/>
      <c r="D388" s="232" t="s">
        <v>155</v>
      </c>
      <c r="E388" s="237" t="s">
        <v>21</v>
      </c>
      <c r="F388" s="238" t="s">
        <v>426</v>
      </c>
      <c r="G388" s="236"/>
      <c r="H388" s="237" t="s">
        <v>21</v>
      </c>
      <c r="I388" s="239"/>
      <c r="J388" s="236"/>
      <c r="K388" s="236"/>
      <c r="L388" s="240"/>
      <c r="M388" s="241"/>
      <c r="N388" s="242"/>
      <c r="O388" s="242"/>
      <c r="P388" s="242"/>
      <c r="Q388" s="242"/>
      <c r="R388" s="242"/>
      <c r="S388" s="242"/>
      <c r="T388" s="243"/>
      <c r="AT388" s="244" t="s">
        <v>155</v>
      </c>
      <c r="AU388" s="244" t="s">
        <v>82</v>
      </c>
      <c r="AV388" s="11" t="s">
        <v>80</v>
      </c>
      <c r="AW388" s="11" t="s">
        <v>35</v>
      </c>
      <c r="AX388" s="11" t="s">
        <v>72</v>
      </c>
      <c r="AY388" s="244" t="s">
        <v>143</v>
      </c>
    </row>
    <row r="389" s="12" customFormat="1">
      <c r="B389" s="245"/>
      <c r="C389" s="246"/>
      <c r="D389" s="232" t="s">
        <v>155</v>
      </c>
      <c r="E389" s="247" t="s">
        <v>21</v>
      </c>
      <c r="F389" s="248" t="s">
        <v>173</v>
      </c>
      <c r="G389" s="246"/>
      <c r="H389" s="249">
        <v>5</v>
      </c>
      <c r="I389" s="250"/>
      <c r="J389" s="246"/>
      <c r="K389" s="246"/>
      <c r="L389" s="251"/>
      <c r="M389" s="252"/>
      <c r="N389" s="253"/>
      <c r="O389" s="253"/>
      <c r="P389" s="253"/>
      <c r="Q389" s="253"/>
      <c r="R389" s="253"/>
      <c r="S389" s="253"/>
      <c r="T389" s="254"/>
      <c r="AT389" s="255" t="s">
        <v>155</v>
      </c>
      <c r="AU389" s="255" t="s">
        <v>82</v>
      </c>
      <c r="AV389" s="12" t="s">
        <v>82</v>
      </c>
      <c r="AW389" s="12" t="s">
        <v>35</v>
      </c>
      <c r="AX389" s="12" t="s">
        <v>80</v>
      </c>
      <c r="AY389" s="255" t="s">
        <v>143</v>
      </c>
    </row>
    <row r="390" s="1" customFormat="1" ht="25.5" customHeight="1">
      <c r="B390" s="45"/>
      <c r="C390" s="220" t="s">
        <v>540</v>
      </c>
      <c r="D390" s="220" t="s">
        <v>146</v>
      </c>
      <c r="E390" s="221" t="s">
        <v>448</v>
      </c>
      <c r="F390" s="222" t="s">
        <v>449</v>
      </c>
      <c r="G390" s="223" t="s">
        <v>162</v>
      </c>
      <c r="H390" s="224">
        <v>9</v>
      </c>
      <c r="I390" s="225"/>
      <c r="J390" s="226">
        <f>ROUND(I390*H390,2)</f>
        <v>0</v>
      </c>
      <c r="K390" s="222" t="s">
        <v>150</v>
      </c>
      <c r="L390" s="71"/>
      <c r="M390" s="227" t="s">
        <v>21</v>
      </c>
      <c r="N390" s="228" t="s">
        <v>43</v>
      </c>
      <c r="O390" s="46"/>
      <c r="P390" s="229">
        <f>O390*H390</f>
        <v>0</v>
      </c>
      <c r="Q390" s="229">
        <v>0</v>
      </c>
      <c r="R390" s="229">
        <f>Q390*H390</f>
        <v>0</v>
      </c>
      <c r="S390" s="229">
        <v>0</v>
      </c>
      <c r="T390" s="230">
        <f>S390*H390</f>
        <v>0</v>
      </c>
      <c r="AR390" s="23" t="s">
        <v>239</v>
      </c>
      <c r="AT390" s="23" t="s">
        <v>146</v>
      </c>
      <c r="AU390" s="23" t="s">
        <v>82</v>
      </c>
      <c r="AY390" s="23" t="s">
        <v>143</v>
      </c>
      <c r="BE390" s="231">
        <f>IF(N390="základní",J390,0)</f>
        <v>0</v>
      </c>
      <c r="BF390" s="231">
        <f>IF(N390="snížená",J390,0)</f>
        <v>0</v>
      </c>
      <c r="BG390" s="231">
        <f>IF(N390="zákl. přenesená",J390,0)</f>
        <v>0</v>
      </c>
      <c r="BH390" s="231">
        <f>IF(N390="sníž. přenesená",J390,0)</f>
        <v>0</v>
      </c>
      <c r="BI390" s="231">
        <f>IF(N390="nulová",J390,0)</f>
        <v>0</v>
      </c>
      <c r="BJ390" s="23" t="s">
        <v>80</v>
      </c>
      <c r="BK390" s="231">
        <f>ROUND(I390*H390,2)</f>
        <v>0</v>
      </c>
      <c r="BL390" s="23" t="s">
        <v>239</v>
      </c>
      <c r="BM390" s="23" t="s">
        <v>450</v>
      </c>
    </row>
    <row r="391" s="1" customFormat="1">
      <c r="B391" s="45"/>
      <c r="C391" s="73"/>
      <c r="D391" s="232" t="s">
        <v>153</v>
      </c>
      <c r="E391" s="73"/>
      <c r="F391" s="233" t="s">
        <v>451</v>
      </c>
      <c r="G391" s="73"/>
      <c r="H391" s="73"/>
      <c r="I391" s="190"/>
      <c r="J391" s="73"/>
      <c r="K391" s="73"/>
      <c r="L391" s="71"/>
      <c r="M391" s="234"/>
      <c r="N391" s="46"/>
      <c r="O391" s="46"/>
      <c r="P391" s="46"/>
      <c r="Q391" s="46"/>
      <c r="R391" s="46"/>
      <c r="S391" s="46"/>
      <c r="T391" s="94"/>
      <c r="AT391" s="23" t="s">
        <v>153</v>
      </c>
      <c r="AU391" s="23" t="s">
        <v>82</v>
      </c>
    </row>
    <row r="392" s="11" customFormat="1">
      <c r="B392" s="235"/>
      <c r="C392" s="236"/>
      <c r="D392" s="232" t="s">
        <v>155</v>
      </c>
      <c r="E392" s="237" t="s">
        <v>21</v>
      </c>
      <c r="F392" s="238" t="s">
        <v>426</v>
      </c>
      <c r="G392" s="236"/>
      <c r="H392" s="237" t="s">
        <v>21</v>
      </c>
      <c r="I392" s="239"/>
      <c r="J392" s="236"/>
      <c r="K392" s="236"/>
      <c r="L392" s="240"/>
      <c r="M392" s="241"/>
      <c r="N392" s="242"/>
      <c r="O392" s="242"/>
      <c r="P392" s="242"/>
      <c r="Q392" s="242"/>
      <c r="R392" s="242"/>
      <c r="S392" s="242"/>
      <c r="T392" s="243"/>
      <c r="AT392" s="244" t="s">
        <v>155</v>
      </c>
      <c r="AU392" s="244" t="s">
        <v>82</v>
      </c>
      <c r="AV392" s="11" t="s">
        <v>80</v>
      </c>
      <c r="AW392" s="11" t="s">
        <v>35</v>
      </c>
      <c r="AX392" s="11" t="s">
        <v>72</v>
      </c>
      <c r="AY392" s="244" t="s">
        <v>143</v>
      </c>
    </row>
    <row r="393" s="12" customFormat="1">
      <c r="B393" s="245"/>
      <c r="C393" s="246"/>
      <c r="D393" s="232" t="s">
        <v>155</v>
      </c>
      <c r="E393" s="247" t="s">
        <v>21</v>
      </c>
      <c r="F393" s="248" t="s">
        <v>1362</v>
      </c>
      <c r="G393" s="246"/>
      <c r="H393" s="249">
        <v>9</v>
      </c>
      <c r="I393" s="250"/>
      <c r="J393" s="246"/>
      <c r="K393" s="246"/>
      <c r="L393" s="251"/>
      <c r="M393" s="252"/>
      <c r="N393" s="253"/>
      <c r="O393" s="253"/>
      <c r="P393" s="253"/>
      <c r="Q393" s="253"/>
      <c r="R393" s="253"/>
      <c r="S393" s="253"/>
      <c r="T393" s="254"/>
      <c r="AT393" s="255" t="s">
        <v>155</v>
      </c>
      <c r="AU393" s="255" t="s">
        <v>82</v>
      </c>
      <c r="AV393" s="12" t="s">
        <v>82</v>
      </c>
      <c r="AW393" s="12" t="s">
        <v>35</v>
      </c>
      <c r="AX393" s="12" t="s">
        <v>80</v>
      </c>
      <c r="AY393" s="255" t="s">
        <v>143</v>
      </c>
    </row>
    <row r="394" s="10" customFormat="1" ht="29.88" customHeight="1">
      <c r="B394" s="204"/>
      <c r="C394" s="205"/>
      <c r="D394" s="206" t="s">
        <v>71</v>
      </c>
      <c r="E394" s="218" t="s">
        <v>453</v>
      </c>
      <c r="F394" s="218" t="s">
        <v>454</v>
      </c>
      <c r="G394" s="205"/>
      <c r="H394" s="205"/>
      <c r="I394" s="208"/>
      <c r="J394" s="219">
        <f>BK394</f>
        <v>0</v>
      </c>
      <c r="K394" s="205"/>
      <c r="L394" s="210"/>
      <c r="M394" s="211"/>
      <c r="N394" s="212"/>
      <c r="O394" s="212"/>
      <c r="P394" s="213">
        <f>SUM(P395:P400)</f>
        <v>0</v>
      </c>
      <c r="Q394" s="212"/>
      <c r="R394" s="213">
        <f>SUM(R395:R400)</f>
        <v>0.031</v>
      </c>
      <c r="S394" s="212"/>
      <c r="T394" s="214">
        <f>SUM(T395:T400)</f>
        <v>0.062</v>
      </c>
      <c r="AR394" s="215" t="s">
        <v>82</v>
      </c>
      <c r="AT394" s="216" t="s">
        <v>71</v>
      </c>
      <c r="AU394" s="216" t="s">
        <v>80</v>
      </c>
      <c r="AY394" s="215" t="s">
        <v>143</v>
      </c>
      <c r="BK394" s="217">
        <f>SUM(BK395:BK400)</f>
        <v>0</v>
      </c>
    </row>
    <row r="395" s="1" customFormat="1" ht="16.5" customHeight="1">
      <c r="B395" s="45"/>
      <c r="C395" s="220" t="s">
        <v>547</v>
      </c>
      <c r="D395" s="220" t="s">
        <v>146</v>
      </c>
      <c r="E395" s="221" t="s">
        <v>462</v>
      </c>
      <c r="F395" s="222" t="s">
        <v>463</v>
      </c>
      <c r="G395" s="223" t="s">
        <v>419</v>
      </c>
      <c r="H395" s="224">
        <v>30</v>
      </c>
      <c r="I395" s="225"/>
      <c r="J395" s="226">
        <f>ROUND(I395*H395,2)</f>
        <v>0</v>
      </c>
      <c r="K395" s="222" t="s">
        <v>352</v>
      </c>
      <c r="L395" s="71"/>
      <c r="M395" s="227" t="s">
        <v>21</v>
      </c>
      <c r="N395" s="228" t="s">
        <v>43</v>
      </c>
      <c r="O395" s="46"/>
      <c r="P395" s="229">
        <f>O395*H395</f>
        <v>0</v>
      </c>
      <c r="Q395" s="229">
        <v>0.001</v>
      </c>
      <c r="R395" s="229">
        <f>Q395*H395</f>
        <v>0.029999999999999999</v>
      </c>
      <c r="S395" s="229">
        <v>0.002</v>
      </c>
      <c r="T395" s="230">
        <f>S395*H395</f>
        <v>0.059999999999999998</v>
      </c>
      <c r="AR395" s="23" t="s">
        <v>239</v>
      </c>
      <c r="AT395" s="23" t="s">
        <v>146</v>
      </c>
      <c r="AU395" s="23" t="s">
        <v>82</v>
      </c>
      <c r="AY395" s="23" t="s">
        <v>143</v>
      </c>
      <c r="BE395" s="231">
        <f>IF(N395="základní",J395,0)</f>
        <v>0</v>
      </c>
      <c r="BF395" s="231">
        <f>IF(N395="snížená",J395,0)</f>
        <v>0</v>
      </c>
      <c r="BG395" s="231">
        <f>IF(N395="zákl. přenesená",J395,0)</f>
        <v>0</v>
      </c>
      <c r="BH395" s="231">
        <f>IF(N395="sníž. přenesená",J395,0)</f>
        <v>0</v>
      </c>
      <c r="BI395" s="231">
        <f>IF(N395="nulová",J395,0)</f>
        <v>0</v>
      </c>
      <c r="BJ395" s="23" t="s">
        <v>80</v>
      </c>
      <c r="BK395" s="231">
        <f>ROUND(I395*H395,2)</f>
        <v>0</v>
      </c>
      <c r="BL395" s="23" t="s">
        <v>239</v>
      </c>
      <c r="BM395" s="23" t="s">
        <v>464</v>
      </c>
    </row>
    <row r="396" s="11" customFormat="1">
      <c r="B396" s="235"/>
      <c r="C396" s="236"/>
      <c r="D396" s="232" t="s">
        <v>155</v>
      </c>
      <c r="E396" s="237" t="s">
        <v>21</v>
      </c>
      <c r="F396" s="238" t="s">
        <v>465</v>
      </c>
      <c r="G396" s="236"/>
      <c r="H396" s="237" t="s">
        <v>21</v>
      </c>
      <c r="I396" s="239"/>
      <c r="J396" s="236"/>
      <c r="K396" s="236"/>
      <c r="L396" s="240"/>
      <c r="M396" s="241"/>
      <c r="N396" s="242"/>
      <c r="O396" s="242"/>
      <c r="P396" s="242"/>
      <c r="Q396" s="242"/>
      <c r="R396" s="242"/>
      <c r="S396" s="242"/>
      <c r="T396" s="243"/>
      <c r="AT396" s="244" t="s">
        <v>155</v>
      </c>
      <c r="AU396" s="244" t="s">
        <v>82</v>
      </c>
      <c r="AV396" s="11" t="s">
        <v>80</v>
      </c>
      <c r="AW396" s="11" t="s">
        <v>35</v>
      </c>
      <c r="AX396" s="11" t="s">
        <v>72</v>
      </c>
      <c r="AY396" s="244" t="s">
        <v>143</v>
      </c>
    </row>
    <row r="397" s="12" customFormat="1">
      <c r="B397" s="245"/>
      <c r="C397" s="246"/>
      <c r="D397" s="232" t="s">
        <v>155</v>
      </c>
      <c r="E397" s="247" t="s">
        <v>21</v>
      </c>
      <c r="F397" s="248" t="s">
        <v>322</v>
      </c>
      <c r="G397" s="246"/>
      <c r="H397" s="249">
        <v>30</v>
      </c>
      <c r="I397" s="250"/>
      <c r="J397" s="246"/>
      <c r="K397" s="246"/>
      <c r="L397" s="251"/>
      <c r="M397" s="252"/>
      <c r="N397" s="253"/>
      <c r="O397" s="253"/>
      <c r="P397" s="253"/>
      <c r="Q397" s="253"/>
      <c r="R397" s="253"/>
      <c r="S397" s="253"/>
      <c r="T397" s="254"/>
      <c r="AT397" s="255" t="s">
        <v>155</v>
      </c>
      <c r="AU397" s="255" t="s">
        <v>82</v>
      </c>
      <c r="AV397" s="12" t="s">
        <v>82</v>
      </c>
      <c r="AW397" s="12" t="s">
        <v>35</v>
      </c>
      <c r="AX397" s="12" t="s">
        <v>80</v>
      </c>
      <c r="AY397" s="255" t="s">
        <v>143</v>
      </c>
    </row>
    <row r="398" s="1" customFormat="1" ht="63.75" customHeight="1">
      <c r="B398" s="45"/>
      <c r="C398" s="220" t="s">
        <v>556</v>
      </c>
      <c r="D398" s="220" t="s">
        <v>146</v>
      </c>
      <c r="E398" s="221" t="s">
        <v>467</v>
      </c>
      <c r="F398" s="222" t="s">
        <v>468</v>
      </c>
      <c r="G398" s="223" t="s">
        <v>469</v>
      </c>
      <c r="H398" s="224">
        <v>1</v>
      </c>
      <c r="I398" s="225"/>
      <c r="J398" s="226">
        <f>ROUND(I398*H398,2)</f>
        <v>0</v>
      </c>
      <c r="K398" s="222" t="s">
        <v>352</v>
      </c>
      <c r="L398" s="71"/>
      <c r="M398" s="227" t="s">
        <v>21</v>
      </c>
      <c r="N398" s="228" t="s">
        <v>43</v>
      </c>
      <c r="O398" s="46"/>
      <c r="P398" s="229">
        <f>O398*H398</f>
        <v>0</v>
      </c>
      <c r="Q398" s="229">
        <v>0.001</v>
      </c>
      <c r="R398" s="229">
        <f>Q398*H398</f>
        <v>0.001</v>
      </c>
      <c r="S398" s="229">
        <v>0.002</v>
      </c>
      <c r="T398" s="230">
        <f>S398*H398</f>
        <v>0.002</v>
      </c>
      <c r="AR398" s="23" t="s">
        <v>239</v>
      </c>
      <c r="AT398" s="23" t="s">
        <v>146</v>
      </c>
      <c r="AU398" s="23" t="s">
        <v>82</v>
      </c>
      <c r="AY398" s="23" t="s">
        <v>143</v>
      </c>
      <c r="BE398" s="231">
        <f>IF(N398="základní",J398,0)</f>
        <v>0</v>
      </c>
      <c r="BF398" s="231">
        <f>IF(N398="snížená",J398,0)</f>
        <v>0</v>
      </c>
      <c r="BG398" s="231">
        <f>IF(N398="zákl. přenesená",J398,0)</f>
        <v>0</v>
      </c>
      <c r="BH398" s="231">
        <f>IF(N398="sníž. přenesená",J398,0)</f>
        <v>0</v>
      </c>
      <c r="BI398" s="231">
        <f>IF(N398="nulová",J398,0)</f>
        <v>0</v>
      </c>
      <c r="BJ398" s="23" t="s">
        <v>80</v>
      </c>
      <c r="BK398" s="231">
        <f>ROUND(I398*H398,2)</f>
        <v>0</v>
      </c>
      <c r="BL398" s="23" t="s">
        <v>239</v>
      </c>
      <c r="BM398" s="23" t="s">
        <v>470</v>
      </c>
    </row>
    <row r="399" s="11" customFormat="1">
      <c r="B399" s="235"/>
      <c r="C399" s="236"/>
      <c r="D399" s="232" t="s">
        <v>155</v>
      </c>
      <c r="E399" s="237" t="s">
        <v>21</v>
      </c>
      <c r="F399" s="238" t="s">
        <v>471</v>
      </c>
      <c r="G399" s="236"/>
      <c r="H399" s="237" t="s">
        <v>21</v>
      </c>
      <c r="I399" s="239"/>
      <c r="J399" s="236"/>
      <c r="K399" s="236"/>
      <c r="L399" s="240"/>
      <c r="M399" s="241"/>
      <c r="N399" s="242"/>
      <c r="O399" s="242"/>
      <c r="P399" s="242"/>
      <c r="Q399" s="242"/>
      <c r="R399" s="242"/>
      <c r="S399" s="242"/>
      <c r="T399" s="243"/>
      <c r="AT399" s="244" t="s">
        <v>155</v>
      </c>
      <c r="AU399" s="244" t="s">
        <v>82</v>
      </c>
      <c r="AV399" s="11" t="s">
        <v>80</v>
      </c>
      <c r="AW399" s="11" t="s">
        <v>35</v>
      </c>
      <c r="AX399" s="11" t="s">
        <v>72</v>
      </c>
      <c r="AY399" s="244" t="s">
        <v>143</v>
      </c>
    </row>
    <row r="400" s="12" customFormat="1">
      <c r="B400" s="245"/>
      <c r="C400" s="246"/>
      <c r="D400" s="232" t="s">
        <v>155</v>
      </c>
      <c r="E400" s="247" t="s">
        <v>21</v>
      </c>
      <c r="F400" s="248" t="s">
        <v>80</v>
      </c>
      <c r="G400" s="246"/>
      <c r="H400" s="249">
        <v>1</v>
      </c>
      <c r="I400" s="250"/>
      <c r="J400" s="246"/>
      <c r="K400" s="246"/>
      <c r="L400" s="251"/>
      <c r="M400" s="252"/>
      <c r="N400" s="253"/>
      <c r="O400" s="253"/>
      <c r="P400" s="253"/>
      <c r="Q400" s="253"/>
      <c r="R400" s="253"/>
      <c r="S400" s="253"/>
      <c r="T400" s="254"/>
      <c r="AT400" s="255" t="s">
        <v>155</v>
      </c>
      <c r="AU400" s="255" t="s">
        <v>82</v>
      </c>
      <c r="AV400" s="12" t="s">
        <v>82</v>
      </c>
      <c r="AW400" s="12" t="s">
        <v>35</v>
      </c>
      <c r="AX400" s="12" t="s">
        <v>80</v>
      </c>
      <c r="AY400" s="255" t="s">
        <v>143</v>
      </c>
    </row>
    <row r="401" s="10" customFormat="1" ht="29.88" customHeight="1">
      <c r="B401" s="204"/>
      <c r="C401" s="205"/>
      <c r="D401" s="206" t="s">
        <v>71</v>
      </c>
      <c r="E401" s="218" t="s">
        <v>472</v>
      </c>
      <c r="F401" s="218" t="s">
        <v>473</v>
      </c>
      <c r="G401" s="205"/>
      <c r="H401" s="205"/>
      <c r="I401" s="208"/>
      <c r="J401" s="219">
        <f>BK401</f>
        <v>0</v>
      </c>
      <c r="K401" s="205"/>
      <c r="L401" s="210"/>
      <c r="M401" s="211"/>
      <c r="N401" s="212"/>
      <c r="O401" s="212"/>
      <c r="P401" s="213">
        <f>SUM(P402:P404)</f>
        <v>0</v>
      </c>
      <c r="Q401" s="212"/>
      <c r="R401" s="213">
        <f>SUM(R402:R404)</f>
        <v>0.050000000000000003</v>
      </c>
      <c r="S401" s="212"/>
      <c r="T401" s="214">
        <f>SUM(T402:T404)</f>
        <v>0</v>
      </c>
      <c r="AR401" s="215" t="s">
        <v>82</v>
      </c>
      <c r="AT401" s="216" t="s">
        <v>71</v>
      </c>
      <c r="AU401" s="216" t="s">
        <v>80</v>
      </c>
      <c r="AY401" s="215" t="s">
        <v>143</v>
      </c>
      <c r="BK401" s="217">
        <f>SUM(BK402:BK404)</f>
        <v>0</v>
      </c>
    </row>
    <row r="402" s="1" customFormat="1" ht="63.75" customHeight="1">
      <c r="B402" s="45"/>
      <c r="C402" s="220" t="s">
        <v>563</v>
      </c>
      <c r="D402" s="220" t="s">
        <v>146</v>
      </c>
      <c r="E402" s="221" t="s">
        <v>1118</v>
      </c>
      <c r="F402" s="222" t="s">
        <v>1363</v>
      </c>
      <c r="G402" s="223" t="s">
        <v>469</v>
      </c>
      <c r="H402" s="224">
        <v>1</v>
      </c>
      <c r="I402" s="225"/>
      <c r="J402" s="226">
        <f>ROUND(I402*H402,2)</f>
        <v>0</v>
      </c>
      <c r="K402" s="222" t="s">
        <v>21</v>
      </c>
      <c r="L402" s="71"/>
      <c r="M402" s="227" t="s">
        <v>21</v>
      </c>
      <c r="N402" s="228" t="s">
        <v>43</v>
      </c>
      <c r="O402" s="46"/>
      <c r="P402" s="229">
        <f>O402*H402</f>
        <v>0</v>
      </c>
      <c r="Q402" s="229">
        <v>0.050000000000000003</v>
      </c>
      <c r="R402" s="229">
        <f>Q402*H402</f>
        <v>0.050000000000000003</v>
      </c>
      <c r="S402" s="229">
        <v>0</v>
      </c>
      <c r="T402" s="230">
        <f>S402*H402</f>
        <v>0</v>
      </c>
      <c r="AR402" s="23" t="s">
        <v>239</v>
      </c>
      <c r="AT402" s="23" t="s">
        <v>146</v>
      </c>
      <c r="AU402" s="23" t="s">
        <v>82</v>
      </c>
      <c r="AY402" s="23" t="s">
        <v>143</v>
      </c>
      <c r="BE402" s="231">
        <f>IF(N402="základní",J402,0)</f>
        <v>0</v>
      </c>
      <c r="BF402" s="231">
        <f>IF(N402="snížená",J402,0)</f>
        <v>0</v>
      </c>
      <c r="BG402" s="231">
        <f>IF(N402="zákl. přenesená",J402,0)</f>
        <v>0</v>
      </c>
      <c r="BH402" s="231">
        <f>IF(N402="sníž. přenesená",J402,0)</f>
        <v>0</v>
      </c>
      <c r="BI402" s="231">
        <f>IF(N402="nulová",J402,0)</f>
        <v>0</v>
      </c>
      <c r="BJ402" s="23" t="s">
        <v>80</v>
      </c>
      <c r="BK402" s="231">
        <f>ROUND(I402*H402,2)</f>
        <v>0</v>
      </c>
      <c r="BL402" s="23" t="s">
        <v>239</v>
      </c>
      <c r="BM402" s="23" t="s">
        <v>1120</v>
      </c>
    </row>
    <row r="403" s="11" customFormat="1">
      <c r="B403" s="235"/>
      <c r="C403" s="236"/>
      <c r="D403" s="232" t="s">
        <v>155</v>
      </c>
      <c r="E403" s="237" t="s">
        <v>21</v>
      </c>
      <c r="F403" s="238" t="s">
        <v>1121</v>
      </c>
      <c r="G403" s="236"/>
      <c r="H403" s="237" t="s">
        <v>21</v>
      </c>
      <c r="I403" s="239"/>
      <c r="J403" s="236"/>
      <c r="K403" s="236"/>
      <c r="L403" s="240"/>
      <c r="M403" s="241"/>
      <c r="N403" s="242"/>
      <c r="O403" s="242"/>
      <c r="P403" s="242"/>
      <c r="Q403" s="242"/>
      <c r="R403" s="242"/>
      <c r="S403" s="242"/>
      <c r="T403" s="243"/>
      <c r="AT403" s="244" t="s">
        <v>155</v>
      </c>
      <c r="AU403" s="244" t="s">
        <v>82</v>
      </c>
      <c r="AV403" s="11" t="s">
        <v>80</v>
      </c>
      <c r="AW403" s="11" t="s">
        <v>35</v>
      </c>
      <c r="AX403" s="11" t="s">
        <v>72</v>
      </c>
      <c r="AY403" s="244" t="s">
        <v>143</v>
      </c>
    </row>
    <row r="404" s="12" customFormat="1">
      <c r="B404" s="245"/>
      <c r="C404" s="246"/>
      <c r="D404" s="232" t="s">
        <v>155</v>
      </c>
      <c r="E404" s="247" t="s">
        <v>21</v>
      </c>
      <c r="F404" s="248" t="s">
        <v>80</v>
      </c>
      <c r="G404" s="246"/>
      <c r="H404" s="249">
        <v>1</v>
      </c>
      <c r="I404" s="250"/>
      <c r="J404" s="246"/>
      <c r="K404" s="246"/>
      <c r="L404" s="251"/>
      <c r="M404" s="252"/>
      <c r="N404" s="253"/>
      <c r="O404" s="253"/>
      <c r="P404" s="253"/>
      <c r="Q404" s="253"/>
      <c r="R404" s="253"/>
      <c r="S404" s="253"/>
      <c r="T404" s="254"/>
      <c r="AT404" s="255" t="s">
        <v>155</v>
      </c>
      <c r="AU404" s="255" t="s">
        <v>82</v>
      </c>
      <c r="AV404" s="12" t="s">
        <v>82</v>
      </c>
      <c r="AW404" s="12" t="s">
        <v>35</v>
      </c>
      <c r="AX404" s="12" t="s">
        <v>80</v>
      </c>
      <c r="AY404" s="255" t="s">
        <v>143</v>
      </c>
    </row>
    <row r="405" s="10" customFormat="1" ht="29.88" customHeight="1">
      <c r="B405" s="204"/>
      <c r="C405" s="205"/>
      <c r="D405" s="206" t="s">
        <v>71</v>
      </c>
      <c r="E405" s="218" t="s">
        <v>481</v>
      </c>
      <c r="F405" s="218" t="s">
        <v>482</v>
      </c>
      <c r="G405" s="205"/>
      <c r="H405" s="205"/>
      <c r="I405" s="208"/>
      <c r="J405" s="219">
        <f>BK405</f>
        <v>0</v>
      </c>
      <c r="K405" s="205"/>
      <c r="L405" s="210"/>
      <c r="M405" s="211"/>
      <c r="N405" s="212"/>
      <c r="O405" s="212"/>
      <c r="P405" s="213">
        <f>SUM(P406:P454)</f>
        <v>0</v>
      </c>
      <c r="Q405" s="212"/>
      <c r="R405" s="213">
        <f>SUM(R406:R454)</f>
        <v>0.22939679999999998</v>
      </c>
      <c r="S405" s="212"/>
      <c r="T405" s="214">
        <f>SUM(T406:T454)</f>
        <v>0.86617929999999999</v>
      </c>
      <c r="AR405" s="215" t="s">
        <v>82</v>
      </c>
      <c r="AT405" s="216" t="s">
        <v>71</v>
      </c>
      <c r="AU405" s="216" t="s">
        <v>80</v>
      </c>
      <c r="AY405" s="215" t="s">
        <v>143</v>
      </c>
      <c r="BK405" s="217">
        <f>SUM(BK406:BK454)</f>
        <v>0</v>
      </c>
    </row>
    <row r="406" s="1" customFormat="1" ht="38.25" customHeight="1">
      <c r="B406" s="45"/>
      <c r="C406" s="220" t="s">
        <v>570</v>
      </c>
      <c r="D406" s="220" t="s">
        <v>146</v>
      </c>
      <c r="E406" s="221" t="s">
        <v>933</v>
      </c>
      <c r="F406" s="222" t="s">
        <v>934</v>
      </c>
      <c r="G406" s="223" t="s">
        <v>162</v>
      </c>
      <c r="H406" s="224">
        <v>0.23999999999999999</v>
      </c>
      <c r="I406" s="225"/>
      <c r="J406" s="226">
        <f>ROUND(I406*H406,2)</f>
        <v>0</v>
      </c>
      <c r="K406" s="222" t="s">
        <v>150</v>
      </c>
      <c r="L406" s="71"/>
      <c r="M406" s="227" t="s">
        <v>21</v>
      </c>
      <c r="N406" s="228" t="s">
        <v>43</v>
      </c>
      <c r="O406" s="46"/>
      <c r="P406" s="229">
        <f>O406*H406</f>
        <v>0</v>
      </c>
      <c r="Q406" s="229">
        <v>0.02478</v>
      </c>
      <c r="R406" s="229">
        <f>Q406*H406</f>
        <v>0.0059471999999999997</v>
      </c>
      <c r="S406" s="229">
        <v>0</v>
      </c>
      <c r="T406" s="230">
        <f>S406*H406</f>
        <v>0</v>
      </c>
      <c r="AR406" s="23" t="s">
        <v>239</v>
      </c>
      <c r="AT406" s="23" t="s">
        <v>146</v>
      </c>
      <c r="AU406" s="23" t="s">
        <v>82</v>
      </c>
      <c r="AY406" s="23" t="s">
        <v>143</v>
      </c>
      <c r="BE406" s="231">
        <f>IF(N406="základní",J406,0)</f>
        <v>0</v>
      </c>
      <c r="BF406" s="231">
        <f>IF(N406="snížená",J406,0)</f>
        <v>0</v>
      </c>
      <c r="BG406" s="231">
        <f>IF(N406="zákl. přenesená",J406,0)</f>
        <v>0</v>
      </c>
      <c r="BH406" s="231">
        <f>IF(N406="sníž. přenesená",J406,0)</f>
        <v>0</v>
      </c>
      <c r="BI406" s="231">
        <f>IF(N406="nulová",J406,0)</f>
        <v>0</v>
      </c>
      <c r="BJ406" s="23" t="s">
        <v>80</v>
      </c>
      <c r="BK406" s="231">
        <f>ROUND(I406*H406,2)</f>
        <v>0</v>
      </c>
      <c r="BL406" s="23" t="s">
        <v>239</v>
      </c>
      <c r="BM406" s="23" t="s">
        <v>1364</v>
      </c>
    </row>
    <row r="407" s="1" customFormat="1">
      <c r="B407" s="45"/>
      <c r="C407" s="73"/>
      <c r="D407" s="232" t="s">
        <v>153</v>
      </c>
      <c r="E407" s="73"/>
      <c r="F407" s="233" t="s">
        <v>936</v>
      </c>
      <c r="G407" s="73"/>
      <c r="H407" s="73"/>
      <c r="I407" s="190"/>
      <c r="J407" s="73"/>
      <c r="K407" s="73"/>
      <c r="L407" s="71"/>
      <c r="M407" s="234"/>
      <c r="N407" s="46"/>
      <c r="O407" s="46"/>
      <c r="P407" s="46"/>
      <c r="Q407" s="46"/>
      <c r="R407" s="46"/>
      <c r="S407" s="46"/>
      <c r="T407" s="94"/>
      <c r="AT407" s="23" t="s">
        <v>153</v>
      </c>
      <c r="AU407" s="23" t="s">
        <v>82</v>
      </c>
    </row>
    <row r="408" s="11" customFormat="1">
      <c r="B408" s="235"/>
      <c r="C408" s="236"/>
      <c r="D408" s="232" t="s">
        <v>155</v>
      </c>
      <c r="E408" s="237" t="s">
        <v>21</v>
      </c>
      <c r="F408" s="238" t="s">
        <v>1365</v>
      </c>
      <c r="G408" s="236"/>
      <c r="H408" s="237" t="s">
        <v>21</v>
      </c>
      <c r="I408" s="239"/>
      <c r="J408" s="236"/>
      <c r="K408" s="236"/>
      <c r="L408" s="240"/>
      <c r="M408" s="241"/>
      <c r="N408" s="242"/>
      <c r="O408" s="242"/>
      <c r="P408" s="242"/>
      <c r="Q408" s="242"/>
      <c r="R408" s="242"/>
      <c r="S408" s="242"/>
      <c r="T408" s="243"/>
      <c r="AT408" s="244" t="s">
        <v>155</v>
      </c>
      <c r="AU408" s="244" t="s">
        <v>82</v>
      </c>
      <c r="AV408" s="11" t="s">
        <v>80</v>
      </c>
      <c r="AW408" s="11" t="s">
        <v>35</v>
      </c>
      <c r="AX408" s="11" t="s">
        <v>72</v>
      </c>
      <c r="AY408" s="244" t="s">
        <v>143</v>
      </c>
    </row>
    <row r="409" s="12" customFormat="1">
      <c r="B409" s="245"/>
      <c r="C409" s="246"/>
      <c r="D409" s="232" t="s">
        <v>155</v>
      </c>
      <c r="E409" s="247" t="s">
        <v>21</v>
      </c>
      <c r="F409" s="248" t="s">
        <v>938</v>
      </c>
      <c r="G409" s="246"/>
      <c r="H409" s="249">
        <v>0.23999999999999999</v>
      </c>
      <c r="I409" s="250"/>
      <c r="J409" s="246"/>
      <c r="K409" s="246"/>
      <c r="L409" s="251"/>
      <c r="M409" s="252"/>
      <c r="N409" s="253"/>
      <c r="O409" s="253"/>
      <c r="P409" s="253"/>
      <c r="Q409" s="253"/>
      <c r="R409" s="253"/>
      <c r="S409" s="253"/>
      <c r="T409" s="254"/>
      <c r="AT409" s="255" t="s">
        <v>155</v>
      </c>
      <c r="AU409" s="255" t="s">
        <v>82</v>
      </c>
      <c r="AV409" s="12" t="s">
        <v>82</v>
      </c>
      <c r="AW409" s="12" t="s">
        <v>35</v>
      </c>
      <c r="AX409" s="12" t="s">
        <v>80</v>
      </c>
      <c r="AY409" s="255" t="s">
        <v>143</v>
      </c>
    </row>
    <row r="410" s="1" customFormat="1" ht="25.5" customHeight="1">
      <c r="B410" s="45"/>
      <c r="C410" s="220" t="s">
        <v>574</v>
      </c>
      <c r="D410" s="220" t="s">
        <v>146</v>
      </c>
      <c r="E410" s="221" t="s">
        <v>939</v>
      </c>
      <c r="F410" s="222" t="s">
        <v>940</v>
      </c>
      <c r="G410" s="223" t="s">
        <v>162</v>
      </c>
      <c r="H410" s="224">
        <v>0.23999999999999999</v>
      </c>
      <c r="I410" s="225"/>
      <c r="J410" s="226">
        <f>ROUND(I410*H410,2)</f>
        <v>0</v>
      </c>
      <c r="K410" s="222" t="s">
        <v>150</v>
      </c>
      <c r="L410" s="71"/>
      <c r="M410" s="227" t="s">
        <v>21</v>
      </c>
      <c r="N410" s="228" t="s">
        <v>43</v>
      </c>
      <c r="O410" s="46"/>
      <c r="P410" s="229">
        <f>O410*H410</f>
        <v>0</v>
      </c>
      <c r="Q410" s="229">
        <v>0</v>
      </c>
      <c r="R410" s="229">
        <f>Q410*H410</f>
        <v>0</v>
      </c>
      <c r="S410" s="229">
        <v>0</v>
      </c>
      <c r="T410" s="230">
        <f>S410*H410</f>
        <v>0</v>
      </c>
      <c r="AR410" s="23" t="s">
        <v>239</v>
      </c>
      <c r="AT410" s="23" t="s">
        <v>146</v>
      </c>
      <c r="AU410" s="23" t="s">
        <v>82</v>
      </c>
      <c r="AY410" s="23" t="s">
        <v>143</v>
      </c>
      <c r="BE410" s="231">
        <f>IF(N410="základní",J410,0)</f>
        <v>0</v>
      </c>
      <c r="BF410" s="231">
        <f>IF(N410="snížená",J410,0)</f>
        <v>0</v>
      </c>
      <c r="BG410" s="231">
        <f>IF(N410="zákl. přenesená",J410,0)</f>
        <v>0</v>
      </c>
      <c r="BH410" s="231">
        <f>IF(N410="sníž. přenesená",J410,0)</f>
        <v>0</v>
      </c>
      <c r="BI410" s="231">
        <f>IF(N410="nulová",J410,0)</f>
        <v>0</v>
      </c>
      <c r="BJ410" s="23" t="s">
        <v>80</v>
      </c>
      <c r="BK410" s="231">
        <f>ROUND(I410*H410,2)</f>
        <v>0</v>
      </c>
      <c r="BL410" s="23" t="s">
        <v>239</v>
      </c>
      <c r="BM410" s="23" t="s">
        <v>1366</v>
      </c>
    </row>
    <row r="411" s="1" customFormat="1">
      <c r="B411" s="45"/>
      <c r="C411" s="73"/>
      <c r="D411" s="232" t="s">
        <v>153</v>
      </c>
      <c r="E411" s="73"/>
      <c r="F411" s="233" t="s">
        <v>936</v>
      </c>
      <c r="G411" s="73"/>
      <c r="H411" s="73"/>
      <c r="I411" s="190"/>
      <c r="J411" s="73"/>
      <c r="K411" s="73"/>
      <c r="L411" s="71"/>
      <c r="M411" s="234"/>
      <c r="N411" s="46"/>
      <c r="O411" s="46"/>
      <c r="P411" s="46"/>
      <c r="Q411" s="46"/>
      <c r="R411" s="46"/>
      <c r="S411" s="46"/>
      <c r="T411" s="94"/>
      <c r="AT411" s="23" t="s">
        <v>153</v>
      </c>
      <c r="AU411" s="23" t="s">
        <v>82</v>
      </c>
    </row>
    <row r="412" s="11" customFormat="1">
      <c r="B412" s="235"/>
      <c r="C412" s="236"/>
      <c r="D412" s="232" t="s">
        <v>155</v>
      </c>
      <c r="E412" s="237" t="s">
        <v>21</v>
      </c>
      <c r="F412" s="238" t="s">
        <v>1365</v>
      </c>
      <c r="G412" s="236"/>
      <c r="H412" s="237" t="s">
        <v>21</v>
      </c>
      <c r="I412" s="239"/>
      <c r="J412" s="236"/>
      <c r="K412" s="236"/>
      <c r="L412" s="240"/>
      <c r="M412" s="241"/>
      <c r="N412" s="242"/>
      <c r="O412" s="242"/>
      <c r="P412" s="242"/>
      <c r="Q412" s="242"/>
      <c r="R412" s="242"/>
      <c r="S412" s="242"/>
      <c r="T412" s="243"/>
      <c r="AT412" s="244" t="s">
        <v>155</v>
      </c>
      <c r="AU412" s="244" t="s">
        <v>82</v>
      </c>
      <c r="AV412" s="11" t="s">
        <v>80</v>
      </c>
      <c r="AW412" s="11" t="s">
        <v>35</v>
      </c>
      <c r="AX412" s="11" t="s">
        <v>72</v>
      </c>
      <c r="AY412" s="244" t="s">
        <v>143</v>
      </c>
    </row>
    <row r="413" s="12" customFormat="1">
      <c r="B413" s="245"/>
      <c r="C413" s="246"/>
      <c r="D413" s="232" t="s">
        <v>155</v>
      </c>
      <c r="E413" s="247" t="s">
        <v>21</v>
      </c>
      <c r="F413" s="248" t="s">
        <v>938</v>
      </c>
      <c r="G413" s="246"/>
      <c r="H413" s="249">
        <v>0.23999999999999999</v>
      </c>
      <c r="I413" s="250"/>
      <c r="J413" s="246"/>
      <c r="K413" s="246"/>
      <c r="L413" s="251"/>
      <c r="M413" s="252"/>
      <c r="N413" s="253"/>
      <c r="O413" s="253"/>
      <c r="P413" s="253"/>
      <c r="Q413" s="253"/>
      <c r="R413" s="253"/>
      <c r="S413" s="253"/>
      <c r="T413" s="254"/>
      <c r="AT413" s="255" t="s">
        <v>155</v>
      </c>
      <c r="AU413" s="255" t="s">
        <v>82</v>
      </c>
      <c r="AV413" s="12" t="s">
        <v>82</v>
      </c>
      <c r="AW413" s="12" t="s">
        <v>35</v>
      </c>
      <c r="AX413" s="12" t="s">
        <v>80</v>
      </c>
      <c r="AY413" s="255" t="s">
        <v>143</v>
      </c>
    </row>
    <row r="414" s="1" customFormat="1" ht="38.25" customHeight="1">
      <c r="B414" s="45"/>
      <c r="C414" s="220" t="s">
        <v>578</v>
      </c>
      <c r="D414" s="220" t="s">
        <v>146</v>
      </c>
      <c r="E414" s="221" t="s">
        <v>484</v>
      </c>
      <c r="F414" s="222" t="s">
        <v>485</v>
      </c>
      <c r="G414" s="223" t="s">
        <v>162</v>
      </c>
      <c r="H414" s="224">
        <v>1.44</v>
      </c>
      <c r="I414" s="225"/>
      <c r="J414" s="226">
        <f>ROUND(I414*H414,2)</f>
        <v>0</v>
      </c>
      <c r="K414" s="222" t="s">
        <v>150</v>
      </c>
      <c r="L414" s="71"/>
      <c r="M414" s="227" t="s">
        <v>21</v>
      </c>
      <c r="N414" s="228" t="s">
        <v>43</v>
      </c>
      <c r="O414" s="46"/>
      <c r="P414" s="229">
        <f>O414*H414</f>
        <v>0</v>
      </c>
      <c r="Q414" s="229">
        <v>0.01519</v>
      </c>
      <c r="R414" s="229">
        <f>Q414*H414</f>
        <v>0.0218736</v>
      </c>
      <c r="S414" s="229">
        <v>0</v>
      </c>
      <c r="T414" s="230">
        <f>S414*H414</f>
        <v>0</v>
      </c>
      <c r="AR414" s="23" t="s">
        <v>239</v>
      </c>
      <c r="AT414" s="23" t="s">
        <v>146</v>
      </c>
      <c r="AU414" s="23" t="s">
        <v>82</v>
      </c>
      <c r="AY414" s="23" t="s">
        <v>143</v>
      </c>
      <c r="BE414" s="231">
        <f>IF(N414="základní",J414,0)</f>
        <v>0</v>
      </c>
      <c r="BF414" s="231">
        <f>IF(N414="snížená",J414,0)</f>
        <v>0</v>
      </c>
      <c r="BG414" s="231">
        <f>IF(N414="zákl. přenesená",J414,0)</f>
        <v>0</v>
      </c>
      <c r="BH414" s="231">
        <f>IF(N414="sníž. přenesená",J414,0)</f>
        <v>0</v>
      </c>
      <c r="BI414" s="231">
        <f>IF(N414="nulová",J414,0)</f>
        <v>0</v>
      </c>
      <c r="BJ414" s="23" t="s">
        <v>80</v>
      </c>
      <c r="BK414" s="231">
        <f>ROUND(I414*H414,2)</f>
        <v>0</v>
      </c>
      <c r="BL414" s="23" t="s">
        <v>239</v>
      </c>
      <c r="BM414" s="23" t="s">
        <v>486</v>
      </c>
    </row>
    <row r="415" s="1" customFormat="1">
      <c r="B415" s="45"/>
      <c r="C415" s="73"/>
      <c r="D415" s="232" t="s">
        <v>153</v>
      </c>
      <c r="E415" s="73"/>
      <c r="F415" s="233" t="s">
        <v>487</v>
      </c>
      <c r="G415" s="73"/>
      <c r="H415" s="73"/>
      <c r="I415" s="190"/>
      <c r="J415" s="73"/>
      <c r="K415" s="73"/>
      <c r="L415" s="71"/>
      <c r="M415" s="234"/>
      <c r="N415" s="46"/>
      <c r="O415" s="46"/>
      <c r="P415" s="46"/>
      <c r="Q415" s="46"/>
      <c r="R415" s="46"/>
      <c r="S415" s="46"/>
      <c r="T415" s="94"/>
      <c r="AT415" s="23" t="s">
        <v>153</v>
      </c>
      <c r="AU415" s="23" t="s">
        <v>82</v>
      </c>
    </row>
    <row r="416" s="11" customFormat="1">
      <c r="B416" s="235"/>
      <c r="C416" s="236"/>
      <c r="D416" s="232" t="s">
        <v>155</v>
      </c>
      <c r="E416" s="237" t="s">
        <v>21</v>
      </c>
      <c r="F416" s="238" t="s">
        <v>488</v>
      </c>
      <c r="G416" s="236"/>
      <c r="H416" s="237" t="s">
        <v>21</v>
      </c>
      <c r="I416" s="239"/>
      <c r="J416" s="236"/>
      <c r="K416" s="236"/>
      <c r="L416" s="240"/>
      <c r="M416" s="241"/>
      <c r="N416" s="242"/>
      <c r="O416" s="242"/>
      <c r="P416" s="242"/>
      <c r="Q416" s="242"/>
      <c r="R416" s="242"/>
      <c r="S416" s="242"/>
      <c r="T416" s="243"/>
      <c r="AT416" s="244" t="s">
        <v>155</v>
      </c>
      <c r="AU416" s="244" t="s">
        <v>82</v>
      </c>
      <c r="AV416" s="11" t="s">
        <v>80</v>
      </c>
      <c r="AW416" s="11" t="s">
        <v>35</v>
      </c>
      <c r="AX416" s="11" t="s">
        <v>72</v>
      </c>
      <c r="AY416" s="244" t="s">
        <v>143</v>
      </c>
    </row>
    <row r="417" s="12" customFormat="1">
      <c r="B417" s="245"/>
      <c r="C417" s="246"/>
      <c r="D417" s="232" t="s">
        <v>155</v>
      </c>
      <c r="E417" s="247" t="s">
        <v>21</v>
      </c>
      <c r="F417" s="248" t="s">
        <v>1367</v>
      </c>
      <c r="G417" s="246"/>
      <c r="H417" s="249">
        <v>0.95999999999999996</v>
      </c>
      <c r="I417" s="250"/>
      <c r="J417" s="246"/>
      <c r="K417" s="246"/>
      <c r="L417" s="251"/>
      <c r="M417" s="252"/>
      <c r="N417" s="253"/>
      <c r="O417" s="253"/>
      <c r="P417" s="253"/>
      <c r="Q417" s="253"/>
      <c r="R417" s="253"/>
      <c r="S417" s="253"/>
      <c r="T417" s="254"/>
      <c r="AT417" s="255" t="s">
        <v>155</v>
      </c>
      <c r="AU417" s="255" t="s">
        <v>82</v>
      </c>
      <c r="AV417" s="12" t="s">
        <v>82</v>
      </c>
      <c r="AW417" s="12" t="s">
        <v>35</v>
      </c>
      <c r="AX417" s="12" t="s">
        <v>72</v>
      </c>
      <c r="AY417" s="255" t="s">
        <v>143</v>
      </c>
    </row>
    <row r="418" s="12" customFormat="1">
      <c r="B418" s="245"/>
      <c r="C418" s="246"/>
      <c r="D418" s="232" t="s">
        <v>155</v>
      </c>
      <c r="E418" s="247" t="s">
        <v>21</v>
      </c>
      <c r="F418" s="248" t="s">
        <v>1368</v>
      </c>
      <c r="G418" s="246"/>
      <c r="H418" s="249">
        <v>0.47999999999999998</v>
      </c>
      <c r="I418" s="250"/>
      <c r="J418" s="246"/>
      <c r="K418" s="246"/>
      <c r="L418" s="251"/>
      <c r="M418" s="252"/>
      <c r="N418" s="253"/>
      <c r="O418" s="253"/>
      <c r="P418" s="253"/>
      <c r="Q418" s="253"/>
      <c r="R418" s="253"/>
      <c r="S418" s="253"/>
      <c r="T418" s="254"/>
      <c r="AT418" s="255" t="s">
        <v>155</v>
      </c>
      <c r="AU418" s="255" t="s">
        <v>82</v>
      </c>
      <c r="AV418" s="12" t="s">
        <v>82</v>
      </c>
      <c r="AW418" s="12" t="s">
        <v>35</v>
      </c>
      <c r="AX418" s="12" t="s">
        <v>72</v>
      </c>
      <c r="AY418" s="255" t="s">
        <v>143</v>
      </c>
    </row>
    <row r="419" s="13" customFormat="1">
      <c r="B419" s="256"/>
      <c r="C419" s="257"/>
      <c r="D419" s="232" t="s">
        <v>155</v>
      </c>
      <c r="E419" s="258" t="s">
        <v>21</v>
      </c>
      <c r="F419" s="259" t="s">
        <v>167</v>
      </c>
      <c r="G419" s="257"/>
      <c r="H419" s="260">
        <v>1.44</v>
      </c>
      <c r="I419" s="261"/>
      <c r="J419" s="257"/>
      <c r="K419" s="257"/>
      <c r="L419" s="262"/>
      <c r="M419" s="263"/>
      <c r="N419" s="264"/>
      <c r="O419" s="264"/>
      <c r="P419" s="264"/>
      <c r="Q419" s="264"/>
      <c r="R419" s="264"/>
      <c r="S419" s="264"/>
      <c r="T419" s="265"/>
      <c r="AT419" s="266" t="s">
        <v>155</v>
      </c>
      <c r="AU419" s="266" t="s">
        <v>82</v>
      </c>
      <c r="AV419" s="13" t="s">
        <v>151</v>
      </c>
      <c r="AW419" s="13" t="s">
        <v>35</v>
      </c>
      <c r="AX419" s="13" t="s">
        <v>80</v>
      </c>
      <c r="AY419" s="266" t="s">
        <v>143</v>
      </c>
    </row>
    <row r="420" s="1" customFormat="1" ht="25.5" customHeight="1">
      <c r="B420" s="45"/>
      <c r="C420" s="220" t="s">
        <v>583</v>
      </c>
      <c r="D420" s="220" t="s">
        <v>146</v>
      </c>
      <c r="E420" s="221" t="s">
        <v>491</v>
      </c>
      <c r="F420" s="222" t="s">
        <v>492</v>
      </c>
      <c r="G420" s="223" t="s">
        <v>162</v>
      </c>
      <c r="H420" s="224">
        <v>1.44</v>
      </c>
      <c r="I420" s="225"/>
      <c r="J420" s="226">
        <f>ROUND(I420*H420,2)</f>
        <v>0</v>
      </c>
      <c r="K420" s="222" t="s">
        <v>150</v>
      </c>
      <c r="L420" s="71"/>
      <c r="M420" s="227" t="s">
        <v>21</v>
      </c>
      <c r="N420" s="228" t="s">
        <v>43</v>
      </c>
      <c r="O420" s="46"/>
      <c r="P420" s="229">
        <f>O420*H420</f>
        <v>0</v>
      </c>
      <c r="Q420" s="229">
        <v>0.00010000000000000001</v>
      </c>
      <c r="R420" s="229">
        <f>Q420*H420</f>
        <v>0.000144</v>
      </c>
      <c r="S420" s="229">
        <v>0</v>
      </c>
      <c r="T420" s="230">
        <f>S420*H420</f>
        <v>0</v>
      </c>
      <c r="AR420" s="23" t="s">
        <v>239</v>
      </c>
      <c r="AT420" s="23" t="s">
        <v>146</v>
      </c>
      <c r="AU420" s="23" t="s">
        <v>82</v>
      </c>
      <c r="AY420" s="23" t="s">
        <v>143</v>
      </c>
      <c r="BE420" s="231">
        <f>IF(N420="základní",J420,0)</f>
        <v>0</v>
      </c>
      <c r="BF420" s="231">
        <f>IF(N420="snížená",J420,0)</f>
        <v>0</v>
      </c>
      <c r="BG420" s="231">
        <f>IF(N420="zákl. přenesená",J420,0)</f>
        <v>0</v>
      </c>
      <c r="BH420" s="231">
        <f>IF(N420="sníž. přenesená",J420,0)</f>
        <v>0</v>
      </c>
      <c r="BI420" s="231">
        <f>IF(N420="nulová",J420,0)</f>
        <v>0</v>
      </c>
      <c r="BJ420" s="23" t="s">
        <v>80</v>
      </c>
      <c r="BK420" s="231">
        <f>ROUND(I420*H420,2)</f>
        <v>0</v>
      </c>
      <c r="BL420" s="23" t="s">
        <v>239</v>
      </c>
      <c r="BM420" s="23" t="s">
        <v>493</v>
      </c>
    </row>
    <row r="421" s="1" customFormat="1">
      <c r="B421" s="45"/>
      <c r="C421" s="73"/>
      <c r="D421" s="232" t="s">
        <v>153</v>
      </c>
      <c r="E421" s="73"/>
      <c r="F421" s="233" t="s">
        <v>487</v>
      </c>
      <c r="G421" s="73"/>
      <c r="H421" s="73"/>
      <c r="I421" s="190"/>
      <c r="J421" s="73"/>
      <c r="K421" s="73"/>
      <c r="L421" s="71"/>
      <c r="M421" s="234"/>
      <c r="N421" s="46"/>
      <c r="O421" s="46"/>
      <c r="P421" s="46"/>
      <c r="Q421" s="46"/>
      <c r="R421" s="46"/>
      <c r="S421" s="46"/>
      <c r="T421" s="94"/>
      <c r="AT421" s="23" t="s">
        <v>153</v>
      </c>
      <c r="AU421" s="23" t="s">
        <v>82</v>
      </c>
    </row>
    <row r="422" s="11" customFormat="1">
      <c r="B422" s="235"/>
      <c r="C422" s="236"/>
      <c r="D422" s="232" t="s">
        <v>155</v>
      </c>
      <c r="E422" s="237" t="s">
        <v>21</v>
      </c>
      <c r="F422" s="238" t="s">
        <v>488</v>
      </c>
      <c r="G422" s="236"/>
      <c r="H422" s="237" t="s">
        <v>21</v>
      </c>
      <c r="I422" s="239"/>
      <c r="J422" s="236"/>
      <c r="K422" s="236"/>
      <c r="L422" s="240"/>
      <c r="M422" s="241"/>
      <c r="N422" s="242"/>
      <c r="O422" s="242"/>
      <c r="P422" s="242"/>
      <c r="Q422" s="242"/>
      <c r="R422" s="242"/>
      <c r="S422" s="242"/>
      <c r="T422" s="243"/>
      <c r="AT422" s="244" t="s">
        <v>155</v>
      </c>
      <c r="AU422" s="244" t="s">
        <v>82</v>
      </c>
      <c r="AV422" s="11" t="s">
        <v>80</v>
      </c>
      <c r="AW422" s="11" t="s">
        <v>35</v>
      </c>
      <c r="AX422" s="11" t="s">
        <v>72</v>
      </c>
      <c r="AY422" s="244" t="s">
        <v>143</v>
      </c>
    </row>
    <row r="423" s="12" customFormat="1">
      <c r="B423" s="245"/>
      <c r="C423" s="246"/>
      <c r="D423" s="232" t="s">
        <v>155</v>
      </c>
      <c r="E423" s="247" t="s">
        <v>21</v>
      </c>
      <c r="F423" s="248" t="s">
        <v>1367</v>
      </c>
      <c r="G423" s="246"/>
      <c r="H423" s="249">
        <v>0.95999999999999996</v>
      </c>
      <c r="I423" s="250"/>
      <c r="J423" s="246"/>
      <c r="K423" s="246"/>
      <c r="L423" s="251"/>
      <c r="M423" s="252"/>
      <c r="N423" s="253"/>
      <c r="O423" s="253"/>
      <c r="P423" s="253"/>
      <c r="Q423" s="253"/>
      <c r="R423" s="253"/>
      <c r="S423" s="253"/>
      <c r="T423" s="254"/>
      <c r="AT423" s="255" t="s">
        <v>155</v>
      </c>
      <c r="AU423" s="255" t="s">
        <v>82</v>
      </c>
      <c r="AV423" s="12" t="s">
        <v>82</v>
      </c>
      <c r="AW423" s="12" t="s">
        <v>35</v>
      </c>
      <c r="AX423" s="12" t="s">
        <v>72</v>
      </c>
      <c r="AY423" s="255" t="s">
        <v>143</v>
      </c>
    </row>
    <row r="424" s="12" customFormat="1">
      <c r="B424" s="245"/>
      <c r="C424" s="246"/>
      <c r="D424" s="232" t="s">
        <v>155</v>
      </c>
      <c r="E424" s="247" t="s">
        <v>21</v>
      </c>
      <c r="F424" s="248" t="s">
        <v>1368</v>
      </c>
      <c r="G424" s="246"/>
      <c r="H424" s="249">
        <v>0.47999999999999998</v>
      </c>
      <c r="I424" s="250"/>
      <c r="J424" s="246"/>
      <c r="K424" s="246"/>
      <c r="L424" s="251"/>
      <c r="M424" s="252"/>
      <c r="N424" s="253"/>
      <c r="O424" s="253"/>
      <c r="P424" s="253"/>
      <c r="Q424" s="253"/>
      <c r="R424" s="253"/>
      <c r="S424" s="253"/>
      <c r="T424" s="254"/>
      <c r="AT424" s="255" t="s">
        <v>155</v>
      </c>
      <c r="AU424" s="255" t="s">
        <v>82</v>
      </c>
      <c r="AV424" s="12" t="s">
        <v>82</v>
      </c>
      <c r="AW424" s="12" t="s">
        <v>35</v>
      </c>
      <c r="AX424" s="12" t="s">
        <v>72</v>
      </c>
      <c r="AY424" s="255" t="s">
        <v>143</v>
      </c>
    </row>
    <row r="425" s="13" customFormat="1">
      <c r="B425" s="256"/>
      <c r="C425" s="257"/>
      <c r="D425" s="232" t="s">
        <v>155</v>
      </c>
      <c r="E425" s="258" t="s">
        <v>21</v>
      </c>
      <c r="F425" s="259" t="s">
        <v>167</v>
      </c>
      <c r="G425" s="257"/>
      <c r="H425" s="260">
        <v>1.44</v>
      </c>
      <c r="I425" s="261"/>
      <c r="J425" s="257"/>
      <c r="K425" s="257"/>
      <c r="L425" s="262"/>
      <c r="M425" s="263"/>
      <c r="N425" s="264"/>
      <c r="O425" s="264"/>
      <c r="P425" s="264"/>
      <c r="Q425" s="264"/>
      <c r="R425" s="264"/>
      <c r="S425" s="264"/>
      <c r="T425" s="265"/>
      <c r="AT425" s="266" t="s">
        <v>155</v>
      </c>
      <c r="AU425" s="266" t="s">
        <v>82</v>
      </c>
      <c r="AV425" s="13" t="s">
        <v>151</v>
      </c>
      <c r="AW425" s="13" t="s">
        <v>35</v>
      </c>
      <c r="AX425" s="13" t="s">
        <v>80</v>
      </c>
      <c r="AY425" s="266" t="s">
        <v>143</v>
      </c>
    </row>
    <row r="426" s="1" customFormat="1" ht="25.5" customHeight="1">
      <c r="B426" s="45"/>
      <c r="C426" s="220" t="s">
        <v>587</v>
      </c>
      <c r="D426" s="220" t="s">
        <v>146</v>
      </c>
      <c r="E426" s="221" t="s">
        <v>495</v>
      </c>
      <c r="F426" s="222" t="s">
        <v>496</v>
      </c>
      <c r="G426" s="223" t="s">
        <v>162</v>
      </c>
      <c r="H426" s="224">
        <v>1.44</v>
      </c>
      <c r="I426" s="225"/>
      <c r="J426" s="226">
        <f>ROUND(I426*H426,2)</f>
        <v>0</v>
      </c>
      <c r="K426" s="222" t="s">
        <v>150</v>
      </c>
      <c r="L426" s="71"/>
      <c r="M426" s="227" t="s">
        <v>21</v>
      </c>
      <c r="N426" s="228" t="s">
        <v>43</v>
      </c>
      <c r="O426" s="46"/>
      <c r="P426" s="229">
        <f>O426*H426</f>
        <v>0</v>
      </c>
      <c r="Q426" s="229">
        <v>0</v>
      </c>
      <c r="R426" s="229">
        <f>Q426*H426</f>
        <v>0</v>
      </c>
      <c r="S426" s="229">
        <v>0</v>
      </c>
      <c r="T426" s="230">
        <f>S426*H426</f>
        <v>0</v>
      </c>
      <c r="AR426" s="23" t="s">
        <v>239</v>
      </c>
      <c r="AT426" s="23" t="s">
        <v>146</v>
      </c>
      <c r="AU426" s="23" t="s">
        <v>82</v>
      </c>
      <c r="AY426" s="23" t="s">
        <v>143</v>
      </c>
      <c r="BE426" s="231">
        <f>IF(N426="základní",J426,0)</f>
        <v>0</v>
      </c>
      <c r="BF426" s="231">
        <f>IF(N426="snížená",J426,0)</f>
        <v>0</v>
      </c>
      <c r="BG426" s="231">
        <f>IF(N426="zákl. přenesená",J426,0)</f>
        <v>0</v>
      </c>
      <c r="BH426" s="231">
        <f>IF(N426="sníž. přenesená",J426,0)</f>
        <v>0</v>
      </c>
      <c r="BI426" s="231">
        <f>IF(N426="nulová",J426,0)</f>
        <v>0</v>
      </c>
      <c r="BJ426" s="23" t="s">
        <v>80</v>
      </c>
      <c r="BK426" s="231">
        <f>ROUND(I426*H426,2)</f>
        <v>0</v>
      </c>
      <c r="BL426" s="23" t="s">
        <v>239</v>
      </c>
      <c r="BM426" s="23" t="s">
        <v>497</v>
      </c>
    </row>
    <row r="427" s="1" customFormat="1">
      <c r="B427" s="45"/>
      <c r="C427" s="73"/>
      <c r="D427" s="232" t="s">
        <v>153</v>
      </c>
      <c r="E427" s="73"/>
      <c r="F427" s="233" t="s">
        <v>487</v>
      </c>
      <c r="G427" s="73"/>
      <c r="H427" s="73"/>
      <c r="I427" s="190"/>
      <c r="J427" s="73"/>
      <c r="K427" s="73"/>
      <c r="L427" s="71"/>
      <c r="M427" s="234"/>
      <c r="N427" s="46"/>
      <c r="O427" s="46"/>
      <c r="P427" s="46"/>
      <c r="Q427" s="46"/>
      <c r="R427" s="46"/>
      <c r="S427" s="46"/>
      <c r="T427" s="94"/>
      <c r="AT427" s="23" t="s">
        <v>153</v>
      </c>
      <c r="AU427" s="23" t="s">
        <v>82</v>
      </c>
    </row>
    <row r="428" s="11" customFormat="1">
      <c r="B428" s="235"/>
      <c r="C428" s="236"/>
      <c r="D428" s="232" t="s">
        <v>155</v>
      </c>
      <c r="E428" s="237" t="s">
        <v>21</v>
      </c>
      <c r="F428" s="238" t="s">
        <v>488</v>
      </c>
      <c r="G428" s="236"/>
      <c r="H428" s="237" t="s">
        <v>21</v>
      </c>
      <c r="I428" s="239"/>
      <c r="J428" s="236"/>
      <c r="K428" s="236"/>
      <c r="L428" s="240"/>
      <c r="M428" s="241"/>
      <c r="N428" s="242"/>
      <c r="O428" s="242"/>
      <c r="P428" s="242"/>
      <c r="Q428" s="242"/>
      <c r="R428" s="242"/>
      <c r="S428" s="242"/>
      <c r="T428" s="243"/>
      <c r="AT428" s="244" t="s">
        <v>155</v>
      </c>
      <c r="AU428" s="244" t="s">
        <v>82</v>
      </c>
      <c r="AV428" s="11" t="s">
        <v>80</v>
      </c>
      <c r="AW428" s="11" t="s">
        <v>35</v>
      </c>
      <c r="AX428" s="11" t="s">
        <v>72</v>
      </c>
      <c r="AY428" s="244" t="s">
        <v>143</v>
      </c>
    </row>
    <row r="429" s="12" customFormat="1">
      <c r="B429" s="245"/>
      <c r="C429" s="246"/>
      <c r="D429" s="232" t="s">
        <v>155</v>
      </c>
      <c r="E429" s="247" t="s">
        <v>21</v>
      </c>
      <c r="F429" s="248" t="s">
        <v>1367</v>
      </c>
      <c r="G429" s="246"/>
      <c r="H429" s="249">
        <v>0.95999999999999996</v>
      </c>
      <c r="I429" s="250"/>
      <c r="J429" s="246"/>
      <c r="K429" s="246"/>
      <c r="L429" s="251"/>
      <c r="M429" s="252"/>
      <c r="N429" s="253"/>
      <c r="O429" s="253"/>
      <c r="P429" s="253"/>
      <c r="Q429" s="253"/>
      <c r="R429" s="253"/>
      <c r="S429" s="253"/>
      <c r="T429" s="254"/>
      <c r="AT429" s="255" t="s">
        <v>155</v>
      </c>
      <c r="AU429" s="255" t="s">
        <v>82</v>
      </c>
      <c r="AV429" s="12" t="s">
        <v>82</v>
      </c>
      <c r="AW429" s="12" t="s">
        <v>35</v>
      </c>
      <c r="AX429" s="12" t="s">
        <v>72</v>
      </c>
      <c r="AY429" s="255" t="s">
        <v>143</v>
      </c>
    </row>
    <row r="430" s="12" customFormat="1">
      <c r="B430" s="245"/>
      <c r="C430" s="246"/>
      <c r="D430" s="232" t="s">
        <v>155</v>
      </c>
      <c r="E430" s="247" t="s">
        <v>21</v>
      </c>
      <c r="F430" s="248" t="s">
        <v>1368</v>
      </c>
      <c r="G430" s="246"/>
      <c r="H430" s="249">
        <v>0.47999999999999998</v>
      </c>
      <c r="I430" s="250"/>
      <c r="J430" s="246"/>
      <c r="K430" s="246"/>
      <c r="L430" s="251"/>
      <c r="M430" s="252"/>
      <c r="N430" s="253"/>
      <c r="O430" s="253"/>
      <c r="P430" s="253"/>
      <c r="Q430" s="253"/>
      <c r="R430" s="253"/>
      <c r="S430" s="253"/>
      <c r="T430" s="254"/>
      <c r="AT430" s="255" t="s">
        <v>155</v>
      </c>
      <c r="AU430" s="255" t="s">
        <v>82</v>
      </c>
      <c r="AV430" s="12" t="s">
        <v>82</v>
      </c>
      <c r="AW430" s="12" t="s">
        <v>35</v>
      </c>
      <c r="AX430" s="12" t="s">
        <v>72</v>
      </c>
      <c r="AY430" s="255" t="s">
        <v>143</v>
      </c>
    </row>
    <row r="431" s="13" customFormat="1">
      <c r="B431" s="256"/>
      <c r="C431" s="257"/>
      <c r="D431" s="232" t="s">
        <v>155</v>
      </c>
      <c r="E431" s="258" t="s">
        <v>21</v>
      </c>
      <c r="F431" s="259" t="s">
        <v>167</v>
      </c>
      <c r="G431" s="257"/>
      <c r="H431" s="260">
        <v>1.44</v>
      </c>
      <c r="I431" s="261"/>
      <c r="J431" s="257"/>
      <c r="K431" s="257"/>
      <c r="L431" s="262"/>
      <c r="M431" s="263"/>
      <c r="N431" s="264"/>
      <c r="O431" s="264"/>
      <c r="P431" s="264"/>
      <c r="Q431" s="264"/>
      <c r="R431" s="264"/>
      <c r="S431" s="264"/>
      <c r="T431" s="265"/>
      <c r="AT431" s="266" t="s">
        <v>155</v>
      </c>
      <c r="AU431" s="266" t="s">
        <v>82</v>
      </c>
      <c r="AV431" s="13" t="s">
        <v>151</v>
      </c>
      <c r="AW431" s="13" t="s">
        <v>35</v>
      </c>
      <c r="AX431" s="13" t="s">
        <v>80</v>
      </c>
      <c r="AY431" s="266" t="s">
        <v>143</v>
      </c>
    </row>
    <row r="432" s="1" customFormat="1" ht="38.25" customHeight="1">
      <c r="B432" s="45"/>
      <c r="C432" s="220" t="s">
        <v>592</v>
      </c>
      <c r="D432" s="220" t="s">
        <v>146</v>
      </c>
      <c r="E432" s="221" t="s">
        <v>1369</v>
      </c>
      <c r="F432" s="222" t="s">
        <v>1370</v>
      </c>
      <c r="G432" s="223" t="s">
        <v>162</v>
      </c>
      <c r="H432" s="224">
        <v>50.329999999999998</v>
      </c>
      <c r="I432" s="225"/>
      <c r="J432" s="226">
        <f>ROUND(I432*H432,2)</f>
        <v>0</v>
      </c>
      <c r="K432" s="222" t="s">
        <v>150</v>
      </c>
      <c r="L432" s="71"/>
      <c r="M432" s="227" t="s">
        <v>21</v>
      </c>
      <c r="N432" s="228" t="s">
        <v>43</v>
      </c>
      <c r="O432" s="46"/>
      <c r="P432" s="229">
        <f>O432*H432</f>
        <v>0</v>
      </c>
      <c r="Q432" s="229">
        <v>0</v>
      </c>
      <c r="R432" s="229">
        <f>Q432*H432</f>
        <v>0</v>
      </c>
      <c r="S432" s="229">
        <v>0.01721</v>
      </c>
      <c r="T432" s="230">
        <f>S432*H432</f>
        <v>0.86617929999999999</v>
      </c>
      <c r="AR432" s="23" t="s">
        <v>239</v>
      </c>
      <c r="AT432" s="23" t="s">
        <v>146</v>
      </c>
      <c r="AU432" s="23" t="s">
        <v>82</v>
      </c>
      <c r="AY432" s="23" t="s">
        <v>143</v>
      </c>
      <c r="BE432" s="231">
        <f>IF(N432="základní",J432,0)</f>
        <v>0</v>
      </c>
      <c r="BF432" s="231">
        <f>IF(N432="snížená",J432,0)</f>
        <v>0</v>
      </c>
      <c r="BG432" s="231">
        <f>IF(N432="zákl. přenesená",J432,0)</f>
        <v>0</v>
      </c>
      <c r="BH432" s="231">
        <f>IF(N432="sníž. přenesená",J432,0)</f>
        <v>0</v>
      </c>
      <c r="BI432" s="231">
        <f>IF(N432="nulová",J432,0)</f>
        <v>0</v>
      </c>
      <c r="BJ432" s="23" t="s">
        <v>80</v>
      </c>
      <c r="BK432" s="231">
        <f>ROUND(I432*H432,2)</f>
        <v>0</v>
      </c>
      <c r="BL432" s="23" t="s">
        <v>239</v>
      </c>
      <c r="BM432" s="23" t="s">
        <v>1371</v>
      </c>
    </row>
    <row r="433" s="1" customFormat="1">
      <c r="B433" s="45"/>
      <c r="C433" s="73"/>
      <c r="D433" s="232" t="s">
        <v>153</v>
      </c>
      <c r="E433" s="73"/>
      <c r="F433" s="233" t="s">
        <v>1372</v>
      </c>
      <c r="G433" s="73"/>
      <c r="H433" s="73"/>
      <c r="I433" s="190"/>
      <c r="J433" s="73"/>
      <c r="K433" s="73"/>
      <c r="L433" s="71"/>
      <c r="M433" s="234"/>
      <c r="N433" s="46"/>
      <c r="O433" s="46"/>
      <c r="P433" s="46"/>
      <c r="Q433" s="46"/>
      <c r="R433" s="46"/>
      <c r="S433" s="46"/>
      <c r="T433" s="94"/>
      <c r="AT433" s="23" t="s">
        <v>153</v>
      </c>
      <c r="AU433" s="23" t="s">
        <v>82</v>
      </c>
    </row>
    <row r="434" s="11" customFormat="1">
      <c r="B434" s="235"/>
      <c r="C434" s="236"/>
      <c r="D434" s="232" t="s">
        <v>155</v>
      </c>
      <c r="E434" s="237" t="s">
        <v>21</v>
      </c>
      <c r="F434" s="238" t="s">
        <v>1373</v>
      </c>
      <c r="G434" s="236"/>
      <c r="H434" s="237" t="s">
        <v>21</v>
      </c>
      <c r="I434" s="239"/>
      <c r="J434" s="236"/>
      <c r="K434" s="236"/>
      <c r="L434" s="240"/>
      <c r="M434" s="241"/>
      <c r="N434" s="242"/>
      <c r="O434" s="242"/>
      <c r="P434" s="242"/>
      <c r="Q434" s="242"/>
      <c r="R434" s="242"/>
      <c r="S434" s="242"/>
      <c r="T434" s="243"/>
      <c r="AT434" s="244" t="s">
        <v>155</v>
      </c>
      <c r="AU434" s="244" t="s">
        <v>82</v>
      </c>
      <c r="AV434" s="11" t="s">
        <v>80</v>
      </c>
      <c r="AW434" s="11" t="s">
        <v>35</v>
      </c>
      <c r="AX434" s="11" t="s">
        <v>72</v>
      </c>
      <c r="AY434" s="244" t="s">
        <v>143</v>
      </c>
    </row>
    <row r="435" s="12" customFormat="1">
      <c r="B435" s="245"/>
      <c r="C435" s="246"/>
      <c r="D435" s="232" t="s">
        <v>155</v>
      </c>
      <c r="E435" s="247" t="s">
        <v>21</v>
      </c>
      <c r="F435" s="248" t="s">
        <v>1374</v>
      </c>
      <c r="G435" s="246"/>
      <c r="H435" s="249">
        <v>50.329999999999998</v>
      </c>
      <c r="I435" s="250"/>
      <c r="J435" s="246"/>
      <c r="K435" s="246"/>
      <c r="L435" s="251"/>
      <c r="M435" s="252"/>
      <c r="N435" s="253"/>
      <c r="O435" s="253"/>
      <c r="P435" s="253"/>
      <c r="Q435" s="253"/>
      <c r="R435" s="253"/>
      <c r="S435" s="253"/>
      <c r="T435" s="254"/>
      <c r="AT435" s="255" t="s">
        <v>155</v>
      </c>
      <c r="AU435" s="255" t="s">
        <v>82</v>
      </c>
      <c r="AV435" s="12" t="s">
        <v>82</v>
      </c>
      <c r="AW435" s="12" t="s">
        <v>35</v>
      </c>
      <c r="AX435" s="12" t="s">
        <v>80</v>
      </c>
      <c r="AY435" s="255" t="s">
        <v>143</v>
      </c>
    </row>
    <row r="436" s="1" customFormat="1" ht="38.25" customHeight="1">
      <c r="B436" s="45"/>
      <c r="C436" s="220" t="s">
        <v>596</v>
      </c>
      <c r="D436" s="220" t="s">
        <v>146</v>
      </c>
      <c r="E436" s="221" t="s">
        <v>508</v>
      </c>
      <c r="F436" s="222" t="s">
        <v>509</v>
      </c>
      <c r="G436" s="223" t="s">
        <v>162</v>
      </c>
      <c r="H436" s="224">
        <v>152.59999999999999</v>
      </c>
      <c r="I436" s="225"/>
      <c r="J436" s="226">
        <f>ROUND(I436*H436,2)</f>
        <v>0</v>
      </c>
      <c r="K436" s="222" t="s">
        <v>150</v>
      </c>
      <c r="L436" s="71"/>
      <c r="M436" s="227" t="s">
        <v>21</v>
      </c>
      <c r="N436" s="228" t="s">
        <v>43</v>
      </c>
      <c r="O436" s="46"/>
      <c r="P436" s="229">
        <f>O436*H436</f>
        <v>0</v>
      </c>
      <c r="Q436" s="229">
        <v>0.00117</v>
      </c>
      <c r="R436" s="229">
        <f>Q436*H436</f>
        <v>0.17854200000000001</v>
      </c>
      <c r="S436" s="229">
        <v>0</v>
      </c>
      <c r="T436" s="230">
        <f>S436*H436</f>
        <v>0</v>
      </c>
      <c r="AR436" s="23" t="s">
        <v>239</v>
      </c>
      <c r="AT436" s="23" t="s">
        <v>146</v>
      </c>
      <c r="AU436" s="23" t="s">
        <v>82</v>
      </c>
      <c r="AY436" s="23" t="s">
        <v>143</v>
      </c>
      <c r="BE436" s="231">
        <f>IF(N436="základní",J436,0)</f>
        <v>0</v>
      </c>
      <c r="BF436" s="231">
        <f>IF(N436="snížená",J436,0)</f>
        <v>0</v>
      </c>
      <c r="BG436" s="231">
        <f>IF(N436="zákl. přenesená",J436,0)</f>
        <v>0</v>
      </c>
      <c r="BH436" s="231">
        <f>IF(N436="sníž. přenesená",J436,0)</f>
        <v>0</v>
      </c>
      <c r="BI436" s="231">
        <f>IF(N436="nulová",J436,0)</f>
        <v>0</v>
      </c>
      <c r="BJ436" s="23" t="s">
        <v>80</v>
      </c>
      <c r="BK436" s="231">
        <f>ROUND(I436*H436,2)</f>
        <v>0</v>
      </c>
      <c r="BL436" s="23" t="s">
        <v>239</v>
      </c>
      <c r="BM436" s="23" t="s">
        <v>510</v>
      </c>
    </row>
    <row r="437" s="1" customFormat="1">
      <c r="B437" s="45"/>
      <c r="C437" s="73"/>
      <c r="D437" s="232" t="s">
        <v>153</v>
      </c>
      <c r="E437" s="73"/>
      <c r="F437" s="233" t="s">
        <v>511</v>
      </c>
      <c r="G437" s="73"/>
      <c r="H437" s="73"/>
      <c r="I437" s="190"/>
      <c r="J437" s="73"/>
      <c r="K437" s="73"/>
      <c r="L437" s="71"/>
      <c r="M437" s="234"/>
      <c r="N437" s="46"/>
      <c r="O437" s="46"/>
      <c r="P437" s="46"/>
      <c r="Q437" s="46"/>
      <c r="R437" s="46"/>
      <c r="S437" s="46"/>
      <c r="T437" s="94"/>
      <c r="AT437" s="23" t="s">
        <v>153</v>
      </c>
      <c r="AU437" s="23" t="s">
        <v>82</v>
      </c>
    </row>
    <row r="438" s="11" customFormat="1">
      <c r="B438" s="235"/>
      <c r="C438" s="236"/>
      <c r="D438" s="232" t="s">
        <v>155</v>
      </c>
      <c r="E438" s="237" t="s">
        <v>21</v>
      </c>
      <c r="F438" s="238" t="s">
        <v>512</v>
      </c>
      <c r="G438" s="236"/>
      <c r="H438" s="237" t="s">
        <v>21</v>
      </c>
      <c r="I438" s="239"/>
      <c r="J438" s="236"/>
      <c r="K438" s="236"/>
      <c r="L438" s="240"/>
      <c r="M438" s="241"/>
      <c r="N438" s="242"/>
      <c r="O438" s="242"/>
      <c r="P438" s="242"/>
      <c r="Q438" s="242"/>
      <c r="R438" s="242"/>
      <c r="S438" s="242"/>
      <c r="T438" s="243"/>
      <c r="AT438" s="244" t="s">
        <v>155</v>
      </c>
      <c r="AU438" s="244" t="s">
        <v>82</v>
      </c>
      <c r="AV438" s="11" t="s">
        <v>80</v>
      </c>
      <c r="AW438" s="11" t="s">
        <v>35</v>
      </c>
      <c r="AX438" s="11" t="s">
        <v>72</v>
      </c>
      <c r="AY438" s="244" t="s">
        <v>143</v>
      </c>
    </row>
    <row r="439" s="12" customFormat="1">
      <c r="B439" s="245"/>
      <c r="C439" s="246"/>
      <c r="D439" s="232" t="s">
        <v>155</v>
      </c>
      <c r="E439" s="247" t="s">
        <v>21</v>
      </c>
      <c r="F439" s="248" t="s">
        <v>1234</v>
      </c>
      <c r="G439" s="246"/>
      <c r="H439" s="249">
        <v>152.59999999999999</v>
      </c>
      <c r="I439" s="250"/>
      <c r="J439" s="246"/>
      <c r="K439" s="246"/>
      <c r="L439" s="251"/>
      <c r="M439" s="252"/>
      <c r="N439" s="253"/>
      <c r="O439" s="253"/>
      <c r="P439" s="253"/>
      <c r="Q439" s="253"/>
      <c r="R439" s="253"/>
      <c r="S439" s="253"/>
      <c r="T439" s="254"/>
      <c r="AT439" s="255" t="s">
        <v>155</v>
      </c>
      <c r="AU439" s="255" t="s">
        <v>82</v>
      </c>
      <c r="AV439" s="12" t="s">
        <v>82</v>
      </c>
      <c r="AW439" s="12" t="s">
        <v>35</v>
      </c>
      <c r="AX439" s="12" t="s">
        <v>80</v>
      </c>
      <c r="AY439" s="255" t="s">
        <v>143</v>
      </c>
    </row>
    <row r="440" s="1" customFormat="1" ht="16.5" customHeight="1">
      <c r="B440" s="45"/>
      <c r="C440" s="267" t="s">
        <v>601</v>
      </c>
      <c r="D440" s="267" t="s">
        <v>235</v>
      </c>
      <c r="E440" s="268" t="s">
        <v>515</v>
      </c>
      <c r="F440" s="269" t="s">
        <v>516</v>
      </c>
      <c r="G440" s="270" t="s">
        <v>162</v>
      </c>
      <c r="H440" s="271">
        <v>160.22999999999999</v>
      </c>
      <c r="I440" s="272"/>
      <c r="J440" s="273">
        <f>ROUND(I440*H440,2)</f>
        <v>0</v>
      </c>
      <c r="K440" s="269" t="s">
        <v>517</v>
      </c>
      <c r="L440" s="274"/>
      <c r="M440" s="275" t="s">
        <v>21</v>
      </c>
      <c r="N440" s="276" t="s">
        <v>43</v>
      </c>
      <c r="O440" s="46"/>
      <c r="P440" s="229">
        <f>O440*H440</f>
        <v>0</v>
      </c>
      <c r="Q440" s="229">
        <v>0</v>
      </c>
      <c r="R440" s="229">
        <f>Q440*H440</f>
        <v>0</v>
      </c>
      <c r="S440" s="229">
        <v>0</v>
      </c>
      <c r="T440" s="230">
        <f>S440*H440</f>
        <v>0</v>
      </c>
      <c r="AR440" s="23" t="s">
        <v>338</v>
      </c>
      <c r="AT440" s="23" t="s">
        <v>235</v>
      </c>
      <c r="AU440" s="23" t="s">
        <v>82</v>
      </c>
      <c r="AY440" s="23" t="s">
        <v>143</v>
      </c>
      <c r="BE440" s="231">
        <f>IF(N440="základní",J440,0)</f>
        <v>0</v>
      </c>
      <c r="BF440" s="231">
        <f>IF(N440="snížená",J440,0)</f>
        <v>0</v>
      </c>
      <c r="BG440" s="231">
        <f>IF(N440="zákl. přenesená",J440,0)</f>
        <v>0</v>
      </c>
      <c r="BH440" s="231">
        <f>IF(N440="sníž. přenesená",J440,0)</f>
        <v>0</v>
      </c>
      <c r="BI440" s="231">
        <f>IF(N440="nulová",J440,0)</f>
        <v>0</v>
      </c>
      <c r="BJ440" s="23" t="s">
        <v>80</v>
      </c>
      <c r="BK440" s="231">
        <f>ROUND(I440*H440,2)</f>
        <v>0</v>
      </c>
      <c r="BL440" s="23" t="s">
        <v>239</v>
      </c>
      <c r="BM440" s="23" t="s">
        <v>518</v>
      </c>
    </row>
    <row r="441" s="11" customFormat="1">
      <c r="B441" s="235"/>
      <c r="C441" s="236"/>
      <c r="D441" s="232" t="s">
        <v>155</v>
      </c>
      <c r="E441" s="237" t="s">
        <v>21</v>
      </c>
      <c r="F441" s="238" t="s">
        <v>512</v>
      </c>
      <c r="G441" s="236"/>
      <c r="H441" s="237" t="s">
        <v>21</v>
      </c>
      <c r="I441" s="239"/>
      <c r="J441" s="236"/>
      <c r="K441" s="236"/>
      <c r="L441" s="240"/>
      <c r="M441" s="241"/>
      <c r="N441" s="242"/>
      <c r="O441" s="242"/>
      <c r="P441" s="242"/>
      <c r="Q441" s="242"/>
      <c r="R441" s="242"/>
      <c r="S441" s="242"/>
      <c r="T441" s="243"/>
      <c r="AT441" s="244" t="s">
        <v>155</v>
      </c>
      <c r="AU441" s="244" t="s">
        <v>82</v>
      </c>
      <c r="AV441" s="11" t="s">
        <v>80</v>
      </c>
      <c r="AW441" s="11" t="s">
        <v>35</v>
      </c>
      <c r="AX441" s="11" t="s">
        <v>72</v>
      </c>
      <c r="AY441" s="244" t="s">
        <v>143</v>
      </c>
    </row>
    <row r="442" s="12" customFormat="1">
      <c r="B442" s="245"/>
      <c r="C442" s="246"/>
      <c r="D442" s="232" t="s">
        <v>155</v>
      </c>
      <c r="E442" s="247" t="s">
        <v>21</v>
      </c>
      <c r="F442" s="248" t="s">
        <v>1234</v>
      </c>
      <c r="G442" s="246"/>
      <c r="H442" s="249">
        <v>152.59999999999999</v>
      </c>
      <c r="I442" s="250"/>
      <c r="J442" s="246"/>
      <c r="K442" s="246"/>
      <c r="L442" s="251"/>
      <c r="M442" s="252"/>
      <c r="N442" s="253"/>
      <c r="O442" s="253"/>
      <c r="P442" s="253"/>
      <c r="Q442" s="253"/>
      <c r="R442" s="253"/>
      <c r="S442" s="253"/>
      <c r="T442" s="254"/>
      <c r="AT442" s="255" t="s">
        <v>155</v>
      </c>
      <c r="AU442" s="255" t="s">
        <v>82</v>
      </c>
      <c r="AV442" s="12" t="s">
        <v>82</v>
      </c>
      <c r="AW442" s="12" t="s">
        <v>35</v>
      </c>
      <c r="AX442" s="12" t="s">
        <v>80</v>
      </c>
      <c r="AY442" s="255" t="s">
        <v>143</v>
      </c>
    </row>
    <row r="443" s="12" customFormat="1">
      <c r="B443" s="245"/>
      <c r="C443" s="246"/>
      <c r="D443" s="232" t="s">
        <v>155</v>
      </c>
      <c r="E443" s="246"/>
      <c r="F443" s="248" t="s">
        <v>1375</v>
      </c>
      <c r="G443" s="246"/>
      <c r="H443" s="249">
        <v>160.22999999999999</v>
      </c>
      <c r="I443" s="250"/>
      <c r="J443" s="246"/>
      <c r="K443" s="246"/>
      <c r="L443" s="251"/>
      <c r="M443" s="252"/>
      <c r="N443" s="253"/>
      <c r="O443" s="253"/>
      <c r="P443" s="253"/>
      <c r="Q443" s="253"/>
      <c r="R443" s="253"/>
      <c r="S443" s="253"/>
      <c r="T443" s="254"/>
      <c r="AT443" s="255" t="s">
        <v>155</v>
      </c>
      <c r="AU443" s="255" t="s">
        <v>82</v>
      </c>
      <c r="AV443" s="12" t="s">
        <v>82</v>
      </c>
      <c r="AW443" s="12" t="s">
        <v>6</v>
      </c>
      <c r="AX443" s="12" t="s">
        <v>80</v>
      </c>
      <c r="AY443" s="255" t="s">
        <v>143</v>
      </c>
    </row>
    <row r="444" s="1" customFormat="1" ht="25.5" customHeight="1">
      <c r="B444" s="45"/>
      <c r="C444" s="220" t="s">
        <v>608</v>
      </c>
      <c r="D444" s="220" t="s">
        <v>146</v>
      </c>
      <c r="E444" s="221" t="s">
        <v>521</v>
      </c>
      <c r="F444" s="222" t="s">
        <v>522</v>
      </c>
      <c r="G444" s="223" t="s">
        <v>162</v>
      </c>
      <c r="H444" s="224">
        <v>152.59999999999999</v>
      </c>
      <c r="I444" s="225"/>
      <c r="J444" s="226">
        <f>ROUND(I444*H444,2)</f>
        <v>0</v>
      </c>
      <c r="K444" s="222" t="s">
        <v>150</v>
      </c>
      <c r="L444" s="71"/>
      <c r="M444" s="227" t="s">
        <v>21</v>
      </c>
      <c r="N444" s="228" t="s">
        <v>43</v>
      </c>
      <c r="O444" s="46"/>
      <c r="P444" s="229">
        <f>O444*H444</f>
        <v>0</v>
      </c>
      <c r="Q444" s="229">
        <v>0.00014999999999999999</v>
      </c>
      <c r="R444" s="229">
        <f>Q444*H444</f>
        <v>0.022889999999999997</v>
      </c>
      <c r="S444" s="229">
        <v>0</v>
      </c>
      <c r="T444" s="230">
        <f>S444*H444</f>
        <v>0</v>
      </c>
      <c r="AR444" s="23" t="s">
        <v>239</v>
      </c>
      <c r="AT444" s="23" t="s">
        <v>146</v>
      </c>
      <c r="AU444" s="23" t="s">
        <v>82</v>
      </c>
      <c r="AY444" s="23" t="s">
        <v>143</v>
      </c>
      <c r="BE444" s="231">
        <f>IF(N444="základní",J444,0)</f>
        <v>0</v>
      </c>
      <c r="BF444" s="231">
        <f>IF(N444="snížená",J444,0)</f>
        <v>0</v>
      </c>
      <c r="BG444" s="231">
        <f>IF(N444="zákl. přenesená",J444,0)</f>
        <v>0</v>
      </c>
      <c r="BH444" s="231">
        <f>IF(N444="sníž. přenesená",J444,0)</f>
        <v>0</v>
      </c>
      <c r="BI444" s="231">
        <f>IF(N444="nulová",J444,0)</f>
        <v>0</v>
      </c>
      <c r="BJ444" s="23" t="s">
        <v>80</v>
      </c>
      <c r="BK444" s="231">
        <f>ROUND(I444*H444,2)</f>
        <v>0</v>
      </c>
      <c r="BL444" s="23" t="s">
        <v>239</v>
      </c>
      <c r="BM444" s="23" t="s">
        <v>1136</v>
      </c>
    </row>
    <row r="445" s="1" customFormat="1">
      <c r="B445" s="45"/>
      <c r="C445" s="73"/>
      <c r="D445" s="232" t="s">
        <v>153</v>
      </c>
      <c r="E445" s="73"/>
      <c r="F445" s="233" t="s">
        <v>511</v>
      </c>
      <c r="G445" s="73"/>
      <c r="H445" s="73"/>
      <c r="I445" s="190"/>
      <c r="J445" s="73"/>
      <c r="K445" s="73"/>
      <c r="L445" s="71"/>
      <c r="M445" s="234"/>
      <c r="N445" s="46"/>
      <c r="O445" s="46"/>
      <c r="P445" s="46"/>
      <c r="Q445" s="46"/>
      <c r="R445" s="46"/>
      <c r="S445" s="46"/>
      <c r="T445" s="94"/>
      <c r="AT445" s="23" t="s">
        <v>153</v>
      </c>
      <c r="AU445" s="23" t="s">
        <v>82</v>
      </c>
    </row>
    <row r="446" s="11" customFormat="1">
      <c r="B446" s="235"/>
      <c r="C446" s="236"/>
      <c r="D446" s="232" t="s">
        <v>155</v>
      </c>
      <c r="E446" s="237" t="s">
        <v>21</v>
      </c>
      <c r="F446" s="238" t="s">
        <v>512</v>
      </c>
      <c r="G446" s="236"/>
      <c r="H446" s="237" t="s">
        <v>21</v>
      </c>
      <c r="I446" s="239"/>
      <c r="J446" s="236"/>
      <c r="K446" s="236"/>
      <c r="L446" s="240"/>
      <c r="M446" s="241"/>
      <c r="N446" s="242"/>
      <c r="O446" s="242"/>
      <c r="P446" s="242"/>
      <c r="Q446" s="242"/>
      <c r="R446" s="242"/>
      <c r="S446" s="242"/>
      <c r="T446" s="243"/>
      <c r="AT446" s="244" t="s">
        <v>155</v>
      </c>
      <c r="AU446" s="244" t="s">
        <v>82</v>
      </c>
      <c r="AV446" s="11" t="s">
        <v>80</v>
      </c>
      <c r="AW446" s="11" t="s">
        <v>35</v>
      </c>
      <c r="AX446" s="11" t="s">
        <v>72</v>
      </c>
      <c r="AY446" s="244" t="s">
        <v>143</v>
      </c>
    </row>
    <row r="447" s="12" customFormat="1">
      <c r="B447" s="245"/>
      <c r="C447" s="246"/>
      <c r="D447" s="232" t="s">
        <v>155</v>
      </c>
      <c r="E447" s="247" t="s">
        <v>21</v>
      </c>
      <c r="F447" s="248" t="s">
        <v>1234</v>
      </c>
      <c r="G447" s="246"/>
      <c r="H447" s="249">
        <v>152.59999999999999</v>
      </c>
      <c r="I447" s="250"/>
      <c r="J447" s="246"/>
      <c r="K447" s="246"/>
      <c r="L447" s="251"/>
      <c r="M447" s="252"/>
      <c r="N447" s="253"/>
      <c r="O447" s="253"/>
      <c r="P447" s="253"/>
      <c r="Q447" s="253"/>
      <c r="R447" s="253"/>
      <c r="S447" s="253"/>
      <c r="T447" s="254"/>
      <c r="AT447" s="255" t="s">
        <v>155</v>
      </c>
      <c r="AU447" s="255" t="s">
        <v>82</v>
      </c>
      <c r="AV447" s="12" t="s">
        <v>82</v>
      </c>
      <c r="AW447" s="12" t="s">
        <v>35</v>
      </c>
      <c r="AX447" s="12" t="s">
        <v>80</v>
      </c>
      <c r="AY447" s="255" t="s">
        <v>143</v>
      </c>
    </row>
    <row r="448" s="1" customFormat="1" ht="25.5" customHeight="1">
      <c r="B448" s="45"/>
      <c r="C448" s="220" t="s">
        <v>613</v>
      </c>
      <c r="D448" s="220" t="s">
        <v>146</v>
      </c>
      <c r="E448" s="221" t="s">
        <v>525</v>
      </c>
      <c r="F448" s="222" t="s">
        <v>526</v>
      </c>
      <c r="G448" s="223" t="s">
        <v>370</v>
      </c>
      <c r="H448" s="224">
        <v>0.22900000000000001</v>
      </c>
      <c r="I448" s="225"/>
      <c r="J448" s="226">
        <f>ROUND(I448*H448,2)</f>
        <v>0</v>
      </c>
      <c r="K448" s="222" t="s">
        <v>150</v>
      </c>
      <c r="L448" s="71"/>
      <c r="M448" s="227" t="s">
        <v>21</v>
      </c>
      <c r="N448" s="228" t="s">
        <v>43</v>
      </c>
      <c r="O448" s="46"/>
      <c r="P448" s="229">
        <f>O448*H448</f>
        <v>0</v>
      </c>
      <c r="Q448" s="229">
        <v>0</v>
      </c>
      <c r="R448" s="229">
        <f>Q448*H448</f>
        <v>0</v>
      </c>
      <c r="S448" s="229">
        <v>0</v>
      </c>
      <c r="T448" s="230">
        <f>S448*H448</f>
        <v>0</v>
      </c>
      <c r="AR448" s="23" t="s">
        <v>239</v>
      </c>
      <c r="AT448" s="23" t="s">
        <v>146</v>
      </c>
      <c r="AU448" s="23" t="s">
        <v>82</v>
      </c>
      <c r="AY448" s="23" t="s">
        <v>143</v>
      </c>
      <c r="BE448" s="231">
        <f>IF(N448="základní",J448,0)</f>
        <v>0</v>
      </c>
      <c r="BF448" s="231">
        <f>IF(N448="snížená",J448,0)</f>
        <v>0</v>
      </c>
      <c r="BG448" s="231">
        <f>IF(N448="zákl. přenesená",J448,0)</f>
        <v>0</v>
      </c>
      <c r="BH448" s="231">
        <f>IF(N448="sníž. přenesená",J448,0)</f>
        <v>0</v>
      </c>
      <c r="BI448" s="231">
        <f>IF(N448="nulová",J448,0)</f>
        <v>0</v>
      </c>
      <c r="BJ448" s="23" t="s">
        <v>80</v>
      </c>
      <c r="BK448" s="231">
        <f>ROUND(I448*H448,2)</f>
        <v>0</v>
      </c>
      <c r="BL448" s="23" t="s">
        <v>239</v>
      </c>
      <c r="BM448" s="23" t="s">
        <v>527</v>
      </c>
    </row>
    <row r="449" s="1" customFormat="1">
      <c r="B449" s="45"/>
      <c r="C449" s="73"/>
      <c r="D449" s="232" t="s">
        <v>153</v>
      </c>
      <c r="E449" s="73"/>
      <c r="F449" s="233" t="s">
        <v>528</v>
      </c>
      <c r="G449" s="73"/>
      <c r="H449" s="73"/>
      <c r="I449" s="190"/>
      <c r="J449" s="73"/>
      <c r="K449" s="73"/>
      <c r="L449" s="71"/>
      <c r="M449" s="234"/>
      <c r="N449" s="46"/>
      <c r="O449" s="46"/>
      <c r="P449" s="46"/>
      <c r="Q449" s="46"/>
      <c r="R449" s="46"/>
      <c r="S449" s="46"/>
      <c r="T449" s="94"/>
      <c r="AT449" s="23" t="s">
        <v>153</v>
      </c>
      <c r="AU449" s="23" t="s">
        <v>82</v>
      </c>
    </row>
    <row r="450" s="1" customFormat="1" ht="38.25" customHeight="1">
      <c r="B450" s="45"/>
      <c r="C450" s="220" t="s">
        <v>618</v>
      </c>
      <c r="D450" s="220" t="s">
        <v>146</v>
      </c>
      <c r="E450" s="221" t="s">
        <v>530</v>
      </c>
      <c r="F450" s="222" t="s">
        <v>531</v>
      </c>
      <c r="G450" s="223" t="s">
        <v>370</v>
      </c>
      <c r="H450" s="224">
        <v>0.22900000000000001</v>
      </c>
      <c r="I450" s="225"/>
      <c r="J450" s="226">
        <f>ROUND(I450*H450,2)</f>
        <v>0</v>
      </c>
      <c r="K450" s="222" t="s">
        <v>150</v>
      </c>
      <c r="L450" s="71"/>
      <c r="M450" s="227" t="s">
        <v>21</v>
      </c>
      <c r="N450" s="228" t="s">
        <v>43</v>
      </c>
      <c r="O450" s="46"/>
      <c r="P450" s="229">
        <f>O450*H450</f>
        <v>0</v>
      </c>
      <c r="Q450" s="229">
        <v>0</v>
      </c>
      <c r="R450" s="229">
        <f>Q450*H450</f>
        <v>0</v>
      </c>
      <c r="S450" s="229">
        <v>0</v>
      </c>
      <c r="T450" s="230">
        <f>S450*H450</f>
        <v>0</v>
      </c>
      <c r="AR450" s="23" t="s">
        <v>239</v>
      </c>
      <c r="AT450" s="23" t="s">
        <v>146</v>
      </c>
      <c r="AU450" s="23" t="s">
        <v>82</v>
      </c>
      <c r="AY450" s="23" t="s">
        <v>143</v>
      </c>
      <c r="BE450" s="231">
        <f>IF(N450="základní",J450,0)</f>
        <v>0</v>
      </c>
      <c r="BF450" s="231">
        <f>IF(N450="snížená",J450,0)</f>
        <v>0</v>
      </c>
      <c r="BG450" s="231">
        <f>IF(N450="zákl. přenesená",J450,0)</f>
        <v>0</v>
      </c>
      <c r="BH450" s="231">
        <f>IF(N450="sníž. přenesená",J450,0)</f>
        <v>0</v>
      </c>
      <c r="BI450" s="231">
        <f>IF(N450="nulová",J450,0)</f>
        <v>0</v>
      </c>
      <c r="BJ450" s="23" t="s">
        <v>80</v>
      </c>
      <c r="BK450" s="231">
        <f>ROUND(I450*H450,2)</f>
        <v>0</v>
      </c>
      <c r="BL450" s="23" t="s">
        <v>239</v>
      </c>
      <c r="BM450" s="23" t="s">
        <v>532</v>
      </c>
    </row>
    <row r="451" s="1" customFormat="1">
      <c r="B451" s="45"/>
      <c r="C451" s="73"/>
      <c r="D451" s="232" t="s">
        <v>153</v>
      </c>
      <c r="E451" s="73"/>
      <c r="F451" s="233" t="s">
        <v>528</v>
      </c>
      <c r="G451" s="73"/>
      <c r="H451" s="73"/>
      <c r="I451" s="190"/>
      <c r="J451" s="73"/>
      <c r="K451" s="73"/>
      <c r="L451" s="71"/>
      <c r="M451" s="234"/>
      <c r="N451" s="46"/>
      <c r="O451" s="46"/>
      <c r="P451" s="46"/>
      <c r="Q451" s="46"/>
      <c r="R451" s="46"/>
      <c r="S451" s="46"/>
      <c r="T451" s="94"/>
      <c r="AT451" s="23" t="s">
        <v>153</v>
      </c>
      <c r="AU451" s="23" t="s">
        <v>82</v>
      </c>
    </row>
    <row r="452" s="1" customFormat="1" ht="38.25" customHeight="1">
      <c r="B452" s="45"/>
      <c r="C452" s="220" t="s">
        <v>623</v>
      </c>
      <c r="D452" s="220" t="s">
        <v>146</v>
      </c>
      <c r="E452" s="221" t="s">
        <v>534</v>
      </c>
      <c r="F452" s="222" t="s">
        <v>535</v>
      </c>
      <c r="G452" s="223" t="s">
        <v>370</v>
      </c>
      <c r="H452" s="224">
        <v>4.351</v>
      </c>
      <c r="I452" s="225"/>
      <c r="J452" s="226">
        <f>ROUND(I452*H452,2)</f>
        <v>0</v>
      </c>
      <c r="K452" s="222" t="s">
        <v>150</v>
      </c>
      <c r="L452" s="71"/>
      <c r="M452" s="227" t="s">
        <v>21</v>
      </c>
      <c r="N452" s="228" t="s">
        <v>43</v>
      </c>
      <c r="O452" s="46"/>
      <c r="P452" s="229">
        <f>O452*H452</f>
        <v>0</v>
      </c>
      <c r="Q452" s="229">
        <v>0</v>
      </c>
      <c r="R452" s="229">
        <f>Q452*H452</f>
        <v>0</v>
      </c>
      <c r="S452" s="229">
        <v>0</v>
      </c>
      <c r="T452" s="230">
        <f>S452*H452</f>
        <v>0</v>
      </c>
      <c r="AR452" s="23" t="s">
        <v>239</v>
      </c>
      <c r="AT452" s="23" t="s">
        <v>146</v>
      </c>
      <c r="AU452" s="23" t="s">
        <v>82</v>
      </c>
      <c r="AY452" s="23" t="s">
        <v>143</v>
      </c>
      <c r="BE452" s="231">
        <f>IF(N452="základní",J452,0)</f>
        <v>0</v>
      </c>
      <c r="BF452" s="231">
        <f>IF(N452="snížená",J452,0)</f>
        <v>0</v>
      </c>
      <c r="BG452" s="231">
        <f>IF(N452="zákl. přenesená",J452,0)</f>
        <v>0</v>
      </c>
      <c r="BH452" s="231">
        <f>IF(N452="sníž. přenesená",J452,0)</f>
        <v>0</v>
      </c>
      <c r="BI452" s="231">
        <f>IF(N452="nulová",J452,0)</f>
        <v>0</v>
      </c>
      <c r="BJ452" s="23" t="s">
        <v>80</v>
      </c>
      <c r="BK452" s="231">
        <f>ROUND(I452*H452,2)</f>
        <v>0</v>
      </c>
      <c r="BL452" s="23" t="s">
        <v>239</v>
      </c>
      <c r="BM452" s="23" t="s">
        <v>536</v>
      </c>
    </row>
    <row r="453" s="1" customFormat="1">
      <c r="B453" s="45"/>
      <c r="C453" s="73"/>
      <c r="D453" s="232" t="s">
        <v>153</v>
      </c>
      <c r="E453" s="73"/>
      <c r="F453" s="233" t="s">
        <v>528</v>
      </c>
      <c r="G453" s="73"/>
      <c r="H453" s="73"/>
      <c r="I453" s="190"/>
      <c r="J453" s="73"/>
      <c r="K453" s="73"/>
      <c r="L453" s="71"/>
      <c r="M453" s="234"/>
      <c r="N453" s="46"/>
      <c r="O453" s="46"/>
      <c r="P453" s="46"/>
      <c r="Q453" s="46"/>
      <c r="R453" s="46"/>
      <c r="S453" s="46"/>
      <c r="T453" s="94"/>
      <c r="AT453" s="23" t="s">
        <v>153</v>
      </c>
      <c r="AU453" s="23" t="s">
        <v>82</v>
      </c>
    </row>
    <row r="454" s="12" customFormat="1">
      <c r="B454" s="245"/>
      <c r="C454" s="246"/>
      <c r="D454" s="232" t="s">
        <v>155</v>
      </c>
      <c r="E454" s="246"/>
      <c r="F454" s="248" t="s">
        <v>1376</v>
      </c>
      <c r="G454" s="246"/>
      <c r="H454" s="249">
        <v>4.351</v>
      </c>
      <c r="I454" s="250"/>
      <c r="J454" s="246"/>
      <c r="K454" s="246"/>
      <c r="L454" s="251"/>
      <c r="M454" s="252"/>
      <c r="N454" s="253"/>
      <c r="O454" s="253"/>
      <c r="P454" s="253"/>
      <c r="Q454" s="253"/>
      <c r="R454" s="253"/>
      <c r="S454" s="253"/>
      <c r="T454" s="254"/>
      <c r="AT454" s="255" t="s">
        <v>155</v>
      </c>
      <c r="AU454" s="255" t="s">
        <v>82</v>
      </c>
      <c r="AV454" s="12" t="s">
        <v>82</v>
      </c>
      <c r="AW454" s="12" t="s">
        <v>6</v>
      </c>
      <c r="AX454" s="12" t="s">
        <v>80</v>
      </c>
      <c r="AY454" s="255" t="s">
        <v>143</v>
      </c>
    </row>
    <row r="455" s="10" customFormat="1" ht="29.88" customHeight="1">
      <c r="B455" s="204"/>
      <c r="C455" s="205"/>
      <c r="D455" s="206" t="s">
        <v>71</v>
      </c>
      <c r="E455" s="218" t="s">
        <v>538</v>
      </c>
      <c r="F455" s="218" t="s">
        <v>539</v>
      </c>
      <c r="G455" s="205"/>
      <c r="H455" s="205"/>
      <c r="I455" s="208"/>
      <c r="J455" s="219">
        <f>BK455</f>
        <v>0</v>
      </c>
      <c r="K455" s="205"/>
      <c r="L455" s="210"/>
      <c r="M455" s="211"/>
      <c r="N455" s="212"/>
      <c r="O455" s="212"/>
      <c r="P455" s="213">
        <f>SUM(P456:P485)</f>
        <v>0</v>
      </c>
      <c r="Q455" s="212"/>
      <c r="R455" s="213">
        <f>SUM(R456:R485)</f>
        <v>0.13800000000000001</v>
      </c>
      <c r="S455" s="212"/>
      <c r="T455" s="214">
        <f>SUM(T456:T485)</f>
        <v>0.192</v>
      </c>
      <c r="AR455" s="215" t="s">
        <v>82</v>
      </c>
      <c r="AT455" s="216" t="s">
        <v>71</v>
      </c>
      <c r="AU455" s="216" t="s">
        <v>80</v>
      </c>
      <c r="AY455" s="215" t="s">
        <v>143</v>
      </c>
      <c r="BK455" s="217">
        <f>SUM(BK456:BK485)</f>
        <v>0</v>
      </c>
    </row>
    <row r="456" s="1" customFormat="1" ht="25.5" customHeight="1">
      <c r="B456" s="45"/>
      <c r="C456" s="220" t="s">
        <v>628</v>
      </c>
      <c r="D456" s="220" t="s">
        <v>146</v>
      </c>
      <c r="E456" s="221" t="s">
        <v>564</v>
      </c>
      <c r="F456" s="222" t="s">
        <v>565</v>
      </c>
      <c r="G456" s="223" t="s">
        <v>149</v>
      </c>
      <c r="H456" s="224">
        <v>6</v>
      </c>
      <c r="I456" s="225"/>
      <c r="J456" s="226">
        <f>ROUND(I456*H456,2)</f>
        <v>0</v>
      </c>
      <c r="K456" s="222" t="s">
        <v>150</v>
      </c>
      <c r="L456" s="71"/>
      <c r="M456" s="227" t="s">
        <v>21</v>
      </c>
      <c r="N456" s="228" t="s">
        <v>43</v>
      </c>
      <c r="O456" s="46"/>
      <c r="P456" s="229">
        <f>O456*H456</f>
        <v>0</v>
      </c>
      <c r="Q456" s="229">
        <v>0</v>
      </c>
      <c r="R456" s="229">
        <f>Q456*H456</f>
        <v>0</v>
      </c>
      <c r="S456" s="229">
        <v>0</v>
      </c>
      <c r="T456" s="230">
        <f>S456*H456</f>
        <v>0</v>
      </c>
      <c r="AR456" s="23" t="s">
        <v>239</v>
      </c>
      <c r="AT456" s="23" t="s">
        <v>146</v>
      </c>
      <c r="AU456" s="23" t="s">
        <v>82</v>
      </c>
      <c r="AY456" s="23" t="s">
        <v>143</v>
      </c>
      <c r="BE456" s="231">
        <f>IF(N456="základní",J456,0)</f>
        <v>0</v>
      </c>
      <c r="BF456" s="231">
        <f>IF(N456="snížená",J456,0)</f>
        <v>0</v>
      </c>
      <c r="BG456" s="231">
        <f>IF(N456="zákl. přenesená",J456,0)</f>
        <v>0</v>
      </c>
      <c r="BH456" s="231">
        <f>IF(N456="sníž. přenesená",J456,0)</f>
        <v>0</v>
      </c>
      <c r="BI456" s="231">
        <f>IF(N456="nulová",J456,0)</f>
        <v>0</v>
      </c>
      <c r="BJ456" s="23" t="s">
        <v>80</v>
      </c>
      <c r="BK456" s="231">
        <f>ROUND(I456*H456,2)</f>
        <v>0</v>
      </c>
      <c r="BL456" s="23" t="s">
        <v>239</v>
      </c>
      <c r="BM456" s="23" t="s">
        <v>566</v>
      </c>
    </row>
    <row r="457" s="1" customFormat="1">
      <c r="B457" s="45"/>
      <c r="C457" s="73"/>
      <c r="D457" s="232" t="s">
        <v>153</v>
      </c>
      <c r="E457" s="73"/>
      <c r="F457" s="233" t="s">
        <v>567</v>
      </c>
      <c r="G457" s="73"/>
      <c r="H457" s="73"/>
      <c r="I457" s="190"/>
      <c r="J457" s="73"/>
      <c r="K457" s="73"/>
      <c r="L457" s="71"/>
      <c r="M457" s="234"/>
      <c r="N457" s="46"/>
      <c r="O457" s="46"/>
      <c r="P457" s="46"/>
      <c r="Q457" s="46"/>
      <c r="R457" s="46"/>
      <c r="S457" s="46"/>
      <c r="T457" s="94"/>
      <c r="AT457" s="23" t="s">
        <v>153</v>
      </c>
      <c r="AU457" s="23" t="s">
        <v>82</v>
      </c>
    </row>
    <row r="458" s="11" customFormat="1">
      <c r="B458" s="235"/>
      <c r="C458" s="236"/>
      <c r="D458" s="232" t="s">
        <v>155</v>
      </c>
      <c r="E458" s="237" t="s">
        <v>21</v>
      </c>
      <c r="F458" s="238" t="s">
        <v>234</v>
      </c>
      <c r="G458" s="236"/>
      <c r="H458" s="237" t="s">
        <v>21</v>
      </c>
      <c r="I458" s="239"/>
      <c r="J458" s="236"/>
      <c r="K458" s="236"/>
      <c r="L458" s="240"/>
      <c r="M458" s="241"/>
      <c r="N458" s="242"/>
      <c r="O458" s="242"/>
      <c r="P458" s="242"/>
      <c r="Q458" s="242"/>
      <c r="R458" s="242"/>
      <c r="S458" s="242"/>
      <c r="T458" s="243"/>
      <c r="AT458" s="244" t="s">
        <v>155</v>
      </c>
      <c r="AU458" s="244" t="s">
        <v>82</v>
      </c>
      <c r="AV458" s="11" t="s">
        <v>80</v>
      </c>
      <c r="AW458" s="11" t="s">
        <v>35</v>
      </c>
      <c r="AX458" s="11" t="s">
        <v>72</v>
      </c>
      <c r="AY458" s="244" t="s">
        <v>143</v>
      </c>
    </row>
    <row r="459" s="11" customFormat="1">
      <c r="B459" s="235"/>
      <c r="C459" s="236"/>
      <c r="D459" s="232" t="s">
        <v>155</v>
      </c>
      <c r="E459" s="237" t="s">
        <v>21</v>
      </c>
      <c r="F459" s="238" t="s">
        <v>970</v>
      </c>
      <c r="G459" s="236"/>
      <c r="H459" s="237" t="s">
        <v>21</v>
      </c>
      <c r="I459" s="239"/>
      <c r="J459" s="236"/>
      <c r="K459" s="236"/>
      <c r="L459" s="240"/>
      <c r="M459" s="241"/>
      <c r="N459" s="242"/>
      <c r="O459" s="242"/>
      <c r="P459" s="242"/>
      <c r="Q459" s="242"/>
      <c r="R459" s="242"/>
      <c r="S459" s="242"/>
      <c r="T459" s="243"/>
      <c r="AT459" s="244" t="s">
        <v>155</v>
      </c>
      <c r="AU459" s="244" t="s">
        <v>82</v>
      </c>
      <c r="AV459" s="11" t="s">
        <v>80</v>
      </c>
      <c r="AW459" s="11" t="s">
        <v>35</v>
      </c>
      <c r="AX459" s="11" t="s">
        <v>72</v>
      </c>
      <c r="AY459" s="244" t="s">
        <v>143</v>
      </c>
    </row>
    <row r="460" s="12" customFormat="1">
      <c r="B460" s="245"/>
      <c r="C460" s="246"/>
      <c r="D460" s="232" t="s">
        <v>155</v>
      </c>
      <c r="E460" s="247" t="s">
        <v>21</v>
      </c>
      <c r="F460" s="248" t="s">
        <v>82</v>
      </c>
      <c r="G460" s="246"/>
      <c r="H460" s="249">
        <v>2</v>
      </c>
      <c r="I460" s="250"/>
      <c r="J460" s="246"/>
      <c r="K460" s="246"/>
      <c r="L460" s="251"/>
      <c r="M460" s="252"/>
      <c r="N460" s="253"/>
      <c r="O460" s="253"/>
      <c r="P460" s="253"/>
      <c r="Q460" s="253"/>
      <c r="R460" s="253"/>
      <c r="S460" s="253"/>
      <c r="T460" s="254"/>
      <c r="AT460" s="255" t="s">
        <v>155</v>
      </c>
      <c r="AU460" s="255" t="s">
        <v>82</v>
      </c>
      <c r="AV460" s="12" t="s">
        <v>82</v>
      </c>
      <c r="AW460" s="12" t="s">
        <v>35</v>
      </c>
      <c r="AX460" s="12" t="s">
        <v>72</v>
      </c>
      <c r="AY460" s="255" t="s">
        <v>143</v>
      </c>
    </row>
    <row r="461" s="11" customFormat="1">
      <c r="B461" s="235"/>
      <c r="C461" s="236"/>
      <c r="D461" s="232" t="s">
        <v>155</v>
      </c>
      <c r="E461" s="237" t="s">
        <v>21</v>
      </c>
      <c r="F461" s="238" t="s">
        <v>568</v>
      </c>
      <c r="G461" s="236"/>
      <c r="H461" s="237" t="s">
        <v>21</v>
      </c>
      <c r="I461" s="239"/>
      <c r="J461" s="236"/>
      <c r="K461" s="236"/>
      <c r="L461" s="240"/>
      <c r="M461" s="241"/>
      <c r="N461" s="242"/>
      <c r="O461" s="242"/>
      <c r="P461" s="242"/>
      <c r="Q461" s="242"/>
      <c r="R461" s="242"/>
      <c r="S461" s="242"/>
      <c r="T461" s="243"/>
      <c r="AT461" s="244" t="s">
        <v>155</v>
      </c>
      <c r="AU461" s="244" t="s">
        <v>82</v>
      </c>
      <c r="AV461" s="11" t="s">
        <v>80</v>
      </c>
      <c r="AW461" s="11" t="s">
        <v>35</v>
      </c>
      <c r="AX461" s="11" t="s">
        <v>72</v>
      </c>
      <c r="AY461" s="244" t="s">
        <v>143</v>
      </c>
    </row>
    <row r="462" s="12" customFormat="1">
      <c r="B462" s="245"/>
      <c r="C462" s="246"/>
      <c r="D462" s="232" t="s">
        <v>155</v>
      </c>
      <c r="E462" s="247" t="s">
        <v>21</v>
      </c>
      <c r="F462" s="248" t="s">
        <v>80</v>
      </c>
      <c r="G462" s="246"/>
      <c r="H462" s="249">
        <v>1</v>
      </c>
      <c r="I462" s="250"/>
      <c r="J462" s="246"/>
      <c r="K462" s="246"/>
      <c r="L462" s="251"/>
      <c r="M462" s="252"/>
      <c r="N462" s="253"/>
      <c r="O462" s="253"/>
      <c r="P462" s="253"/>
      <c r="Q462" s="253"/>
      <c r="R462" s="253"/>
      <c r="S462" s="253"/>
      <c r="T462" s="254"/>
      <c r="AT462" s="255" t="s">
        <v>155</v>
      </c>
      <c r="AU462" s="255" t="s">
        <v>82</v>
      </c>
      <c r="AV462" s="12" t="s">
        <v>82</v>
      </c>
      <c r="AW462" s="12" t="s">
        <v>35</v>
      </c>
      <c r="AX462" s="12" t="s">
        <v>72</v>
      </c>
      <c r="AY462" s="255" t="s">
        <v>143</v>
      </c>
    </row>
    <row r="463" s="11" customFormat="1">
      <c r="B463" s="235"/>
      <c r="C463" s="236"/>
      <c r="D463" s="232" t="s">
        <v>155</v>
      </c>
      <c r="E463" s="237" t="s">
        <v>21</v>
      </c>
      <c r="F463" s="238" t="s">
        <v>1377</v>
      </c>
      <c r="G463" s="236"/>
      <c r="H463" s="237" t="s">
        <v>21</v>
      </c>
      <c r="I463" s="239"/>
      <c r="J463" s="236"/>
      <c r="K463" s="236"/>
      <c r="L463" s="240"/>
      <c r="M463" s="241"/>
      <c r="N463" s="242"/>
      <c r="O463" s="242"/>
      <c r="P463" s="242"/>
      <c r="Q463" s="242"/>
      <c r="R463" s="242"/>
      <c r="S463" s="242"/>
      <c r="T463" s="243"/>
      <c r="AT463" s="244" t="s">
        <v>155</v>
      </c>
      <c r="AU463" s="244" t="s">
        <v>82</v>
      </c>
      <c r="AV463" s="11" t="s">
        <v>80</v>
      </c>
      <c r="AW463" s="11" t="s">
        <v>35</v>
      </c>
      <c r="AX463" s="11" t="s">
        <v>72</v>
      </c>
      <c r="AY463" s="244" t="s">
        <v>143</v>
      </c>
    </row>
    <row r="464" s="12" customFormat="1">
      <c r="B464" s="245"/>
      <c r="C464" s="246"/>
      <c r="D464" s="232" t="s">
        <v>155</v>
      </c>
      <c r="E464" s="247" t="s">
        <v>21</v>
      </c>
      <c r="F464" s="248" t="s">
        <v>82</v>
      </c>
      <c r="G464" s="246"/>
      <c r="H464" s="249">
        <v>2</v>
      </c>
      <c r="I464" s="250"/>
      <c r="J464" s="246"/>
      <c r="K464" s="246"/>
      <c r="L464" s="251"/>
      <c r="M464" s="252"/>
      <c r="N464" s="253"/>
      <c r="O464" s="253"/>
      <c r="P464" s="253"/>
      <c r="Q464" s="253"/>
      <c r="R464" s="253"/>
      <c r="S464" s="253"/>
      <c r="T464" s="254"/>
      <c r="AT464" s="255" t="s">
        <v>155</v>
      </c>
      <c r="AU464" s="255" t="s">
        <v>82</v>
      </c>
      <c r="AV464" s="12" t="s">
        <v>82</v>
      </c>
      <c r="AW464" s="12" t="s">
        <v>35</v>
      </c>
      <c r="AX464" s="12" t="s">
        <v>72</v>
      </c>
      <c r="AY464" s="255" t="s">
        <v>143</v>
      </c>
    </row>
    <row r="465" s="11" customFormat="1">
      <c r="B465" s="235"/>
      <c r="C465" s="236"/>
      <c r="D465" s="232" t="s">
        <v>155</v>
      </c>
      <c r="E465" s="237" t="s">
        <v>21</v>
      </c>
      <c r="F465" s="238" t="s">
        <v>971</v>
      </c>
      <c r="G465" s="236"/>
      <c r="H465" s="237" t="s">
        <v>21</v>
      </c>
      <c r="I465" s="239"/>
      <c r="J465" s="236"/>
      <c r="K465" s="236"/>
      <c r="L465" s="240"/>
      <c r="M465" s="241"/>
      <c r="N465" s="242"/>
      <c r="O465" s="242"/>
      <c r="P465" s="242"/>
      <c r="Q465" s="242"/>
      <c r="R465" s="242"/>
      <c r="S465" s="242"/>
      <c r="T465" s="243"/>
      <c r="AT465" s="244" t="s">
        <v>155</v>
      </c>
      <c r="AU465" s="244" t="s">
        <v>82</v>
      </c>
      <c r="AV465" s="11" t="s">
        <v>80</v>
      </c>
      <c r="AW465" s="11" t="s">
        <v>35</v>
      </c>
      <c r="AX465" s="11" t="s">
        <v>72</v>
      </c>
      <c r="AY465" s="244" t="s">
        <v>143</v>
      </c>
    </row>
    <row r="466" s="12" customFormat="1">
      <c r="B466" s="245"/>
      <c r="C466" s="246"/>
      <c r="D466" s="232" t="s">
        <v>155</v>
      </c>
      <c r="E466" s="247" t="s">
        <v>21</v>
      </c>
      <c r="F466" s="248" t="s">
        <v>80</v>
      </c>
      <c r="G466" s="246"/>
      <c r="H466" s="249">
        <v>1</v>
      </c>
      <c r="I466" s="250"/>
      <c r="J466" s="246"/>
      <c r="K466" s="246"/>
      <c r="L466" s="251"/>
      <c r="M466" s="252"/>
      <c r="N466" s="253"/>
      <c r="O466" s="253"/>
      <c r="P466" s="253"/>
      <c r="Q466" s="253"/>
      <c r="R466" s="253"/>
      <c r="S466" s="253"/>
      <c r="T466" s="254"/>
      <c r="AT466" s="255" t="s">
        <v>155</v>
      </c>
      <c r="AU466" s="255" t="s">
        <v>82</v>
      </c>
      <c r="AV466" s="12" t="s">
        <v>82</v>
      </c>
      <c r="AW466" s="12" t="s">
        <v>35</v>
      </c>
      <c r="AX466" s="12" t="s">
        <v>72</v>
      </c>
      <c r="AY466" s="255" t="s">
        <v>143</v>
      </c>
    </row>
    <row r="467" s="13" customFormat="1">
      <c r="B467" s="256"/>
      <c r="C467" s="257"/>
      <c r="D467" s="232" t="s">
        <v>155</v>
      </c>
      <c r="E467" s="258" t="s">
        <v>21</v>
      </c>
      <c r="F467" s="259" t="s">
        <v>167</v>
      </c>
      <c r="G467" s="257"/>
      <c r="H467" s="260">
        <v>6</v>
      </c>
      <c r="I467" s="261"/>
      <c r="J467" s="257"/>
      <c r="K467" s="257"/>
      <c r="L467" s="262"/>
      <c r="M467" s="263"/>
      <c r="N467" s="264"/>
      <c r="O467" s="264"/>
      <c r="P467" s="264"/>
      <c r="Q467" s="264"/>
      <c r="R467" s="264"/>
      <c r="S467" s="264"/>
      <c r="T467" s="265"/>
      <c r="AT467" s="266" t="s">
        <v>155</v>
      </c>
      <c r="AU467" s="266" t="s">
        <v>82</v>
      </c>
      <c r="AV467" s="13" t="s">
        <v>151</v>
      </c>
      <c r="AW467" s="13" t="s">
        <v>35</v>
      </c>
      <c r="AX467" s="13" t="s">
        <v>80</v>
      </c>
      <c r="AY467" s="266" t="s">
        <v>143</v>
      </c>
    </row>
    <row r="468" s="1" customFormat="1" ht="63.75" customHeight="1">
      <c r="B468" s="45"/>
      <c r="C468" s="267" t="s">
        <v>633</v>
      </c>
      <c r="D468" s="267" t="s">
        <v>235</v>
      </c>
      <c r="E468" s="268" t="s">
        <v>571</v>
      </c>
      <c r="F468" s="269" t="s">
        <v>1155</v>
      </c>
      <c r="G468" s="270" t="s">
        <v>149</v>
      </c>
      <c r="H468" s="271">
        <v>3</v>
      </c>
      <c r="I468" s="272"/>
      <c r="J468" s="273">
        <f>ROUND(I468*H468,2)</f>
        <v>0</v>
      </c>
      <c r="K468" s="269" t="s">
        <v>352</v>
      </c>
      <c r="L468" s="274"/>
      <c r="M468" s="275" t="s">
        <v>21</v>
      </c>
      <c r="N468" s="276" t="s">
        <v>43</v>
      </c>
      <c r="O468" s="46"/>
      <c r="P468" s="229">
        <f>O468*H468</f>
        <v>0</v>
      </c>
      <c r="Q468" s="229">
        <v>0.023</v>
      </c>
      <c r="R468" s="229">
        <f>Q468*H468</f>
        <v>0.069000000000000006</v>
      </c>
      <c r="S468" s="229">
        <v>0</v>
      </c>
      <c r="T468" s="230">
        <f>S468*H468</f>
        <v>0</v>
      </c>
      <c r="AR468" s="23" t="s">
        <v>338</v>
      </c>
      <c r="AT468" s="23" t="s">
        <v>235</v>
      </c>
      <c r="AU468" s="23" t="s">
        <v>82</v>
      </c>
      <c r="AY468" s="23" t="s">
        <v>143</v>
      </c>
      <c r="BE468" s="231">
        <f>IF(N468="základní",J468,0)</f>
        <v>0</v>
      </c>
      <c r="BF468" s="231">
        <f>IF(N468="snížená",J468,0)</f>
        <v>0</v>
      </c>
      <c r="BG468" s="231">
        <f>IF(N468="zákl. přenesená",J468,0)</f>
        <v>0</v>
      </c>
      <c r="BH468" s="231">
        <f>IF(N468="sníž. přenesená",J468,0)</f>
        <v>0</v>
      </c>
      <c r="BI468" s="231">
        <f>IF(N468="nulová",J468,0)</f>
        <v>0</v>
      </c>
      <c r="BJ468" s="23" t="s">
        <v>80</v>
      </c>
      <c r="BK468" s="231">
        <f>ROUND(I468*H468,2)</f>
        <v>0</v>
      </c>
      <c r="BL468" s="23" t="s">
        <v>239</v>
      </c>
      <c r="BM468" s="23" t="s">
        <v>573</v>
      </c>
    </row>
    <row r="469" s="11" customFormat="1">
      <c r="B469" s="235"/>
      <c r="C469" s="236"/>
      <c r="D469" s="232" t="s">
        <v>155</v>
      </c>
      <c r="E469" s="237" t="s">
        <v>21</v>
      </c>
      <c r="F469" s="238" t="s">
        <v>234</v>
      </c>
      <c r="G469" s="236"/>
      <c r="H469" s="237" t="s">
        <v>21</v>
      </c>
      <c r="I469" s="239"/>
      <c r="J469" s="236"/>
      <c r="K469" s="236"/>
      <c r="L469" s="240"/>
      <c r="M469" s="241"/>
      <c r="N469" s="242"/>
      <c r="O469" s="242"/>
      <c r="P469" s="242"/>
      <c r="Q469" s="242"/>
      <c r="R469" s="242"/>
      <c r="S469" s="242"/>
      <c r="T469" s="243"/>
      <c r="AT469" s="244" t="s">
        <v>155</v>
      </c>
      <c r="AU469" s="244" t="s">
        <v>82</v>
      </c>
      <c r="AV469" s="11" t="s">
        <v>80</v>
      </c>
      <c r="AW469" s="11" t="s">
        <v>35</v>
      </c>
      <c r="AX469" s="11" t="s">
        <v>72</v>
      </c>
      <c r="AY469" s="244" t="s">
        <v>143</v>
      </c>
    </row>
    <row r="470" s="11" customFormat="1">
      <c r="B470" s="235"/>
      <c r="C470" s="236"/>
      <c r="D470" s="232" t="s">
        <v>155</v>
      </c>
      <c r="E470" s="237" t="s">
        <v>21</v>
      </c>
      <c r="F470" s="238" t="s">
        <v>970</v>
      </c>
      <c r="G470" s="236"/>
      <c r="H470" s="237" t="s">
        <v>21</v>
      </c>
      <c r="I470" s="239"/>
      <c r="J470" s="236"/>
      <c r="K470" s="236"/>
      <c r="L470" s="240"/>
      <c r="M470" s="241"/>
      <c r="N470" s="242"/>
      <c r="O470" s="242"/>
      <c r="P470" s="242"/>
      <c r="Q470" s="242"/>
      <c r="R470" s="242"/>
      <c r="S470" s="242"/>
      <c r="T470" s="243"/>
      <c r="AT470" s="244" t="s">
        <v>155</v>
      </c>
      <c r="AU470" s="244" t="s">
        <v>82</v>
      </c>
      <c r="AV470" s="11" t="s">
        <v>80</v>
      </c>
      <c r="AW470" s="11" t="s">
        <v>35</v>
      </c>
      <c r="AX470" s="11" t="s">
        <v>72</v>
      </c>
      <c r="AY470" s="244" t="s">
        <v>143</v>
      </c>
    </row>
    <row r="471" s="12" customFormat="1">
      <c r="B471" s="245"/>
      <c r="C471" s="246"/>
      <c r="D471" s="232" t="s">
        <v>155</v>
      </c>
      <c r="E471" s="247" t="s">
        <v>21</v>
      </c>
      <c r="F471" s="248" t="s">
        <v>82</v>
      </c>
      <c r="G471" s="246"/>
      <c r="H471" s="249">
        <v>2</v>
      </c>
      <c r="I471" s="250"/>
      <c r="J471" s="246"/>
      <c r="K471" s="246"/>
      <c r="L471" s="251"/>
      <c r="M471" s="252"/>
      <c r="N471" s="253"/>
      <c r="O471" s="253"/>
      <c r="P471" s="253"/>
      <c r="Q471" s="253"/>
      <c r="R471" s="253"/>
      <c r="S471" s="253"/>
      <c r="T471" s="254"/>
      <c r="AT471" s="255" t="s">
        <v>155</v>
      </c>
      <c r="AU471" s="255" t="s">
        <v>82</v>
      </c>
      <c r="AV471" s="12" t="s">
        <v>82</v>
      </c>
      <c r="AW471" s="12" t="s">
        <v>35</v>
      </c>
      <c r="AX471" s="12" t="s">
        <v>72</v>
      </c>
      <c r="AY471" s="255" t="s">
        <v>143</v>
      </c>
    </row>
    <row r="472" s="11" customFormat="1">
      <c r="B472" s="235"/>
      <c r="C472" s="236"/>
      <c r="D472" s="232" t="s">
        <v>155</v>
      </c>
      <c r="E472" s="237" t="s">
        <v>21</v>
      </c>
      <c r="F472" s="238" t="s">
        <v>568</v>
      </c>
      <c r="G472" s="236"/>
      <c r="H472" s="237" t="s">
        <v>21</v>
      </c>
      <c r="I472" s="239"/>
      <c r="J472" s="236"/>
      <c r="K472" s="236"/>
      <c r="L472" s="240"/>
      <c r="M472" s="241"/>
      <c r="N472" s="242"/>
      <c r="O472" s="242"/>
      <c r="P472" s="242"/>
      <c r="Q472" s="242"/>
      <c r="R472" s="242"/>
      <c r="S472" s="242"/>
      <c r="T472" s="243"/>
      <c r="AT472" s="244" t="s">
        <v>155</v>
      </c>
      <c r="AU472" s="244" t="s">
        <v>82</v>
      </c>
      <c r="AV472" s="11" t="s">
        <v>80</v>
      </c>
      <c r="AW472" s="11" t="s">
        <v>35</v>
      </c>
      <c r="AX472" s="11" t="s">
        <v>72</v>
      </c>
      <c r="AY472" s="244" t="s">
        <v>143</v>
      </c>
    </row>
    <row r="473" s="12" customFormat="1">
      <c r="B473" s="245"/>
      <c r="C473" s="246"/>
      <c r="D473" s="232" t="s">
        <v>155</v>
      </c>
      <c r="E473" s="247" t="s">
        <v>21</v>
      </c>
      <c r="F473" s="248" t="s">
        <v>80</v>
      </c>
      <c r="G473" s="246"/>
      <c r="H473" s="249">
        <v>1</v>
      </c>
      <c r="I473" s="250"/>
      <c r="J473" s="246"/>
      <c r="K473" s="246"/>
      <c r="L473" s="251"/>
      <c r="M473" s="252"/>
      <c r="N473" s="253"/>
      <c r="O473" s="253"/>
      <c r="P473" s="253"/>
      <c r="Q473" s="253"/>
      <c r="R473" s="253"/>
      <c r="S473" s="253"/>
      <c r="T473" s="254"/>
      <c r="AT473" s="255" t="s">
        <v>155</v>
      </c>
      <c r="AU473" s="255" t="s">
        <v>82</v>
      </c>
      <c r="AV473" s="12" t="s">
        <v>82</v>
      </c>
      <c r="AW473" s="12" t="s">
        <v>35</v>
      </c>
      <c r="AX473" s="12" t="s">
        <v>72</v>
      </c>
      <c r="AY473" s="255" t="s">
        <v>143</v>
      </c>
    </row>
    <row r="474" s="13" customFormat="1">
      <c r="B474" s="256"/>
      <c r="C474" s="257"/>
      <c r="D474" s="232" t="s">
        <v>155</v>
      </c>
      <c r="E474" s="258" t="s">
        <v>21</v>
      </c>
      <c r="F474" s="259" t="s">
        <v>167</v>
      </c>
      <c r="G474" s="257"/>
      <c r="H474" s="260">
        <v>3</v>
      </c>
      <c r="I474" s="261"/>
      <c r="J474" s="257"/>
      <c r="K474" s="257"/>
      <c r="L474" s="262"/>
      <c r="M474" s="263"/>
      <c r="N474" s="264"/>
      <c r="O474" s="264"/>
      <c r="P474" s="264"/>
      <c r="Q474" s="264"/>
      <c r="R474" s="264"/>
      <c r="S474" s="264"/>
      <c r="T474" s="265"/>
      <c r="AT474" s="266" t="s">
        <v>155</v>
      </c>
      <c r="AU474" s="266" t="s">
        <v>82</v>
      </c>
      <c r="AV474" s="13" t="s">
        <v>151</v>
      </c>
      <c r="AW474" s="13" t="s">
        <v>35</v>
      </c>
      <c r="AX474" s="13" t="s">
        <v>80</v>
      </c>
      <c r="AY474" s="266" t="s">
        <v>143</v>
      </c>
    </row>
    <row r="475" s="1" customFormat="1" ht="51" customHeight="1">
      <c r="B475" s="45"/>
      <c r="C475" s="267" t="s">
        <v>636</v>
      </c>
      <c r="D475" s="267" t="s">
        <v>235</v>
      </c>
      <c r="E475" s="268" t="s">
        <v>575</v>
      </c>
      <c r="F475" s="269" t="s">
        <v>1378</v>
      </c>
      <c r="G475" s="270" t="s">
        <v>149</v>
      </c>
      <c r="H475" s="271">
        <v>3</v>
      </c>
      <c r="I475" s="272"/>
      <c r="J475" s="273">
        <f>ROUND(I475*H475,2)</f>
        <v>0</v>
      </c>
      <c r="K475" s="269" t="s">
        <v>352</v>
      </c>
      <c r="L475" s="274"/>
      <c r="M475" s="275" t="s">
        <v>21</v>
      </c>
      <c r="N475" s="276" t="s">
        <v>43</v>
      </c>
      <c r="O475" s="46"/>
      <c r="P475" s="229">
        <f>O475*H475</f>
        <v>0</v>
      </c>
      <c r="Q475" s="229">
        <v>0.023</v>
      </c>
      <c r="R475" s="229">
        <f>Q475*H475</f>
        <v>0.069000000000000006</v>
      </c>
      <c r="S475" s="229">
        <v>0</v>
      </c>
      <c r="T475" s="230">
        <f>S475*H475</f>
        <v>0</v>
      </c>
      <c r="AR475" s="23" t="s">
        <v>338</v>
      </c>
      <c r="AT475" s="23" t="s">
        <v>235</v>
      </c>
      <c r="AU475" s="23" t="s">
        <v>82</v>
      </c>
      <c r="AY475" s="23" t="s">
        <v>143</v>
      </c>
      <c r="BE475" s="231">
        <f>IF(N475="základní",J475,0)</f>
        <v>0</v>
      </c>
      <c r="BF475" s="231">
        <f>IF(N475="snížená",J475,0)</f>
        <v>0</v>
      </c>
      <c r="BG475" s="231">
        <f>IF(N475="zákl. přenesená",J475,0)</f>
        <v>0</v>
      </c>
      <c r="BH475" s="231">
        <f>IF(N475="sníž. přenesená",J475,0)</f>
        <v>0</v>
      </c>
      <c r="BI475" s="231">
        <f>IF(N475="nulová",J475,0)</f>
        <v>0</v>
      </c>
      <c r="BJ475" s="23" t="s">
        <v>80</v>
      </c>
      <c r="BK475" s="231">
        <f>ROUND(I475*H475,2)</f>
        <v>0</v>
      </c>
      <c r="BL475" s="23" t="s">
        <v>239</v>
      </c>
      <c r="BM475" s="23" t="s">
        <v>577</v>
      </c>
    </row>
    <row r="476" s="11" customFormat="1">
      <c r="B476" s="235"/>
      <c r="C476" s="236"/>
      <c r="D476" s="232" t="s">
        <v>155</v>
      </c>
      <c r="E476" s="237" t="s">
        <v>21</v>
      </c>
      <c r="F476" s="238" t="s">
        <v>234</v>
      </c>
      <c r="G476" s="236"/>
      <c r="H476" s="237" t="s">
        <v>21</v>
      </c>
      <c r="I476" s="239"/>
      <c r="J476" s="236"/>
      <c r="K476" s="236"/>
      <c r="L476" s="240"/>
      <c r="M476" s="241"/>
      <c r="N476" s="242"/>
      <c r="O476" s="242"/>
      <c r="P476" s="242"/>
      <c r="Q476" s="242"/>
      <c r="R476" s="242"/>
      <c r="S476" s="242"/>
      <c r="T476" s="243"/>
      <c r="AT476" s="244" t="s">
        <v>155</v>
      </c>
      <c r="AU476" s="244" t="s">
        <v>82</v>
      </c>
      <c r="AV476" s="11" t="s">
        <v>80</v>
      </c>
      <c r="AW476" s="11" t="s">
        <v>35</v>
      </c>
      <c r="AX476" s="11" t="s">
        <v>72</v>
      </c>
      <c r="AY476" s="244" t="s">
        <v>143</v>
      </c>
    </row>
    <row r="477" s="11" customFormat="1">
      <c r="B477" s="235"/>
      <c r="C477" s="236"/>
      <c r="D477" s="232" t="s">
        <v>155</v>
      </c>
      <c r="E477" s="237" t="s">
        <v>21</v>
      </c>
      <c r="F477" s="238" t="s">
        <v>1377</v>
      </c>
      <c r="G477" s="236"/>
      <c r="H477" s="237" t="s">
        <v>21</v>
      </c>
      <c r="I477" s="239"/>
      <c r="J477" s="236"/>
      <c r="K477" s="236"/>
      <c r="L477" s="240"/>
      <c r="M477" s="241"/>
      <c r="N477" s="242"/>
      <c r="O477" s="242"/>
      <c r="P477" s="242"/>
      <c r="Q477" s="242"/>
      <c r="R477" s="242"/>
      <c r="S477" s="242"/>
      <c r="T477" s="243"/>
      <c r="AT477" s="244" t="s">
        <v>155</v>
      </c>
      <c r="AU477" s="244" t="s">
        <v>82</v>
      </c>
      <c r="AV477" s="11" t="s">
        <v>80</v>
      </c>
      <c r="AW477" s="11" t="s">
        <v>35</v>
      </c>
      <c r="AX477" s="11" t="s">
        <v>72</v>
      </c>
      <c r="AY477" s="244" t="s">
        <v>143</v>
      </c>
    </row>
    <row r="478" s="12" customFormat="1">
      <c r="B478" s="245"/>
      <c r="C478" s="246"/>
      <c r="D478" s="232" t="s">
        <v>155</v>
      </c>
      <c r="E478" s="247" t="s">
        <v>21</v>
      </c>
      <c r="F478" s="248" t="s">
        <v>82</v>
      </c>
      <c r="G478" s="246"/>
      <c r="H478" s="249">
        <v>2</v>
      </c>
      <c r="I478" s="250"/>
      <c r="J478" s="246"/>
      <c r="K478" s="246"/>
      <c r="L478" s="251"/>
      <c r="M478" s="252"/>
      <c r="N478" s="253"/>
      <c r="O478" s="253"/>
      <c r="P478" s="253"/>
      <c r="Q478" s="253"/>
      <c r="R478" s="253"/>
      <c r="S478" s="253"/>
      <c r="T478" s="254"/>
      <c r="AT478" s="255" t="s">
        <v>155</v>
      </c>
      <c r="AU478" s="255" t="s">
        <v>82</v>
      </c>
      <c r="AV478" s="12" t="s">
        <v>82</v>
      </c>
      <c r="AW478" s="12" t="s">
        <v>35</v>
      </c>
      <c r="AX478" s="12" t="s">
        <v>72</v>
      </c>
      <c r="AY478" s="255" t="s">
        <v>143</v>
      </c>
    </row>
    <row r="479" s="11" customFormat="1">
      <c r="B479" s="235"/>
      <c r="C479" s="236"/>
      <c r="D479" s="232" t="s">
        <v>155</v>
      </c>
      <c r="E479" s="237" t="s">
        <v>21</v>
      </c>
      <c r="F479" s="238" t="s">
        <v>971</v>
      </c>
      <c r="G479" s="236"/>
      <c r="H479" s="237" t="s">
        <v>21</v>
      </c>
      <c r="I479" s="239"/>
      <c r="J479" s="236"/>
      <c r="K479" s="236"/>
      <c r="L479" s="240"/>
      <c r="M479" s="241"/>
      <c r="N479" s="242"/>
      <c r="O479" s="242"/>
      <c r="P479" s="242"/>
      <c r="Q479" s="242"/>
      <c r="R479" s="242"/>
      <c r="S479" s="242"/>
      <c r="T479" s="243"/>
      <c r="AT479" s="244" t="s">
        <v>155</v>
      </c>
      <c r="AU479" s="244" t="s">
        <v>82</v>
      </c>
      <c r="AV479" s="11" t="s">
        <v>80</v>
      </c>
      <c r="AW479" s="11" t="s">
        <v>35</v>
      </c>
      <c r="AX479" s="11" t="s">
        <v>72</v>
      </c>
      <c r="AY479" s="244" t="s">
        <v>143</v>
      </c>
    </row>
    <row r="480" s="12" customFormat="1">
      <c r="B480" s="245"/>
      <c r="C480" s="246"/>
      <c r="D480" s="232" t="s">
        <v>155</v>
      </c>
      <c r="E480" s="247" t="s">
        <v>21</v>
      </c>
      <c r="F480" s="248" t="s">
        <v>80</v>
      </c>
      <c r="G480" s="246"/>
      <c r="H480" s="249">
        <v>1</v>
      </c>
      <c r="I480" s="250"/>
      <c r="J480" s="246"/>
      <c r="K480" s="246"/>
      <c r="L480" s="251"/>
      <c r="M480" s="252"/>
      <c r="N480" s="253"/>
      <c r="O480" s="253"/>
      <c r="P480" s="253"/>
      <c r="Q480" s="253"/>
      <c r="R480" s="253"/>
      <c r="S480" s="253"/>
      <c r="T480" s="254"/>
      <c r="AT480" s="255" t="s">
        <v>155</v>
      </c>
      <c r="AU480" s="255" t="s">
        <v>82</v>
      </c>
      <c r="AV480" s="12" t="s">
        <v>82</v>
      </c>
      <c r="AW480" s="12" t="s">
        <v>35</v>
      </c>
      <c r="AX480" s="12" t="s">
        <v>72</v>
      </c>
      <c r="AY480" s="255" t="s">
        <v>143</v>
      </c>
    </row>
    <row r="481" s="13" customFormat="1">
      <c r="B481" s="256"/>
      <c r="C481" s="257"/>
      <c r="D481" s="232" t="s">
        <v>155</v>
      </c>
      <c r="E481" s="258" t="s">
        <v>21</v>
      </c>
      <c r="F481" s="259" t="s">
        <v>167</v>
      </c>
      <c r="G481" s="257"/>
      <c r="H481" s="260">
        <v>3</v>
      </c>
      <c r="I481" s="261"/>
      <c r="J481" s="257"/>
      <c r="K481" s="257"/>
      <c r="L481" s="262"/>
      <c r="M481" s="263"/>
      <c r="N481" s="264"/>
      <c r="O481" s="264"/>
      <c r="P481" s="264"/>
      <c r="Q481" s="264"/>
      <c r="R481" s="264"/>
      <c r="S481" s="264"/>
      <c r="T481" s="265"/>
      <c r="AT481" s="266" t="s">
        <v>155</v>
      </c>
      <c r="AU481" s="266" t="s">
        <v>82</v>
      </c>
      <c r="AV481" s="13" t="s">
        <v>151</v>
      </c>
      <c r="AW481" s="13" t="s">
        <v>35</v>
      </c>
      <c r="AX481" s="13" t="s">
        <v>80</v>
      </c>
      <c r="AY481" s="266" t="s">
        <v>143</v>
      </c>
    </row>
    <row r="482" s="1" customFormat="1" ht="16.5" customHeight="1">
      <c r="B482" s="45"/>
      <c r="C482" s="220" t="s">
        <v>640</v>
      </c>
      <c r="D482" s="220" t="s">
        <v>146</v>
      </c>
      <c r="E482" s="221" t="s">
        <v>597</v>
      </c>
      <c r="F482" s="222" t="s">
        <v>598</v>
      </c>
      <c r="G482" s="223" t="s">
        <v>149</v>
      </c>
      <c r="H482" s="224">
        <v>8</v>
      </c>
      <c r="I482" s="225"/>
      <c r="J482" s="226">
        <f>ROUND(I482*H482,2)</f>
        <v>0</v>
      </c>
      <c r="K482" s="222" t="s">
        <v>150</v>
      </c>
      <c r="L482" s="71"/>
      <c r="M482" s="227" t="s">
        <v>21</v>
      </c>
      <c r="N482" s="228" t="s">
        <v>43</v>
      </c>
      <c r="O482" s="46"/>
      <c r="P482" s="229">
        <f>O482*H482</f>
        <v>0</v>
      </c>
      <c r="Q482" s="229">
        <v>0</v>
      </c>
      <c r="R482" s="229">
        <f>Q482*H482</f>
        <v>0</v>
      </c>
      <c r="S482" s="229">
        <v>0.024</v>
      </c>
      <c r="T482" s="230">
        <f>S482*H482</f>
        <v>0.192</v>
      </c>
      <c r="AR482" s="23" t="s">
        <v>239</v>
      </c>
      <c r="AT482" s="23" t="s">
        <v>146</v>
      </c>
      <c r="AU482" s="23" t="s">
        <v>82</v>
      </c>
      <c r="AY482" s="23" t="s">
        <v>143</v>
      </c>
      <c r="BE482" s="231">
        <f>IF(N482="základní",J482,0)</f>
        <v>0</v>
      </c>
      <c r="BF482" s="231">
        <f>IF(N482="snížená",J482,0)</f>
        <v>0</v>
      </c>
      <c r="BG482" s="231">
        <f>IF(N482="zákl. přenesená",J482,0)</f>
        <v>0</v>
      </c>
      <c r="BH482" s="231">
        <f>IF(N482="sníž. přenesená",J482,0)</f>
        <v>0</v>
      </c>
      <c r="BI482" s="231">
        <f>IF(N482="nulová",J482,0)</f>
        <v>0</v>
      </c>
      <c r="BJ482" s="23" t="s">
        <v>80</v>
      </c>
      <c r="BK482" s="231">
        <f>ROUND(I482*H482,2)</f>
        <v>0</v>
      </c>
      <c r="BL482" s="23" t="s">
        <v>239</v>
      </c>
      <c r="BM482" s="23" t="s">
        <v>599</v>
      </c>
    </row>
    <row r="483" s="1" customFormat="1">
      <c r="B483" s="45"/>
      <c r="C483" s="73"/>
      <c r="D483" s="232" t="s">
        <v>153</v>
      </c>
      <c r="E483" s="73"/>
      <c r="F483" s="233" t="s">
        <v>600</v>
      </c>
      <c r="G483" s="73"/>
      <c r="H483" s="73"/>
      <c r="I483" s="190"/>
      <c r="J483" s="73"/>
      <c r="K483" s="73"/>
      <c r="L483" s="71"/>
      <c r="M483" s="234"/>
      <c r="N483" s="46"/>
      <c r="O483" s="46"/>
      <c r="P483" s="46"/>
      <c r="Q483" s="46"/>
      <c r="R483" s="46"/>
      <c r="S483" s="46"/>
      <c r="T483" s="94"/>
      <c r="AT483" s="23" t="s">
        <v>153</v>
      </c>
      <c r="AU483" s="23" t="s">
        <v>82</v>
      </c>
    </row>
    <row r="484" s="11" customFormat="1">
      <c r="B484" s="235"/>
      <c r="C484" s="236"/>
      <c r="D484" s="232" t="s">
        <v>155</v>
      </c>
      <c r="E484" s="237" t="s">
        <v>21</v>
      </c>
      <c r="F484" s="238" t="s">
        <v>327</v>
      </c>
      <c r="G484" s="236"/>
      <c r="H484" s="237" t="s">
        <v>21</v>
      </c>
      <c r="I484" s="239"/>
      <c r="J484" s="236"/>
      <c r="K484" s="236"/>
      <c r="L484" s="240"/>
      <c r="M484" s="241"/>
      <c r="N484" s="242"/>
      <c r="O484" s="242"/>
      <c r="P484" s="242"/>
      <c r="Q484" s="242"/>
      <c r="R484" s="242"/>
      <c r="S484" s="242"/>
      <c r="T484" s="243"/>
      <c r="AT484" s="244" t="s">
        <v>155</v>
      </c>
      <c r="AU484" s="244" t="s">
        <v>82</v>
      </c>
      <c r="AV484" s="11" t="s">
        <v>80</v>
      </c>
      <c r="AW484" s="11" t="s">
        <v>35</v>
      </c>
      <c r="AX484" s="11" t="s">
        <v>72</v>
      </c>
      <c r="AY484" s="244" t="s">
        <v>143</v>
      </c>
    </row>
    <row r="485" s="12" customFormat="1">
      <c r="B485" s="245"/>
      <c r="C485" s="246"/>
      <c r="D485" s="232" t="s">
        <v>155</v>
      </c>
      <c r="E485" s="247" t="s">
        <v>21</v>
      </c>
      <c r="F485" s="248" t="s">
        <v>196</v>
      </c>
      <c r="G485" s="246"/>
      <c r="H485" s="249">
        <v>8</v>
      </c>
      <c r="I485" s="250"/>
      <c r="J485" s="246"/>
      <c r="K485" s="246"/>
      <c r="L485" s="251"/>
      <c r="M485" s="252"/>
      <c r="N485" s="253"/>
      <c r="O485" s="253"/>
      <c r="P485" s="253"/>
      <c r="Q485" s="253"/>
      <c r="R485" s="253"/>
      <c r="S485" s="253"/>
      <c r="T485" s="254"/>
      <c r="AT485" s="255" t="s">
        <v>155</v>
      </c>
      <c r="AU485" s="255" t="s">
        <v>82</v>
      </c>
      <c r="AV485" s="12" t="s">
        <v>82</v>
      </c>
      <c r="AW485" s="12" t="s">
        <v>35</v>
      </c>
      <c r="AX485" s="12" t="s">
        <v>80</v>
      </c>
      <c r="AY485" s="255" t="s">
        <v>143</v>
      </c>
    </row>
    <row r="486" s="10" customFormat="1" ht="29.88" customHeight="1">
      <c r="B486" s="204"/>
      <c r="C486" s="205"/>
      <c r="D486" s="206" t="s">
        <v>71</v>
      </c>
      <c r="E486" s="218" t="s">
        <v>1007</v>
      </c>
      <c r="F486" s="218" t="s">
        <v>1008</v>
      </c>
      <c r="G486" s="205"/>
      <c r="H486" s="205"/>
      <c r="I486" s="208"/>
      <c r="J486" s="219">
        <f>BK486</f>
        <v>0</v>
      </c>
      <c r="K486" s="205"/>
      <c r="L486" s="210"/>
      <c r="M486" s="211"/>
      <c r="N486" s="212"/>
      <c r="O486" s="212"/>
      <c r="P486" s="213">
        <f>SUM(P487:P492)</f>
        <v>0</v>
      </c>
      <c r="Q486" s="212"/>
      <c r="R486" s="213">
        <f>SUM(R487:R492)</f>
        <v>0</v>
      </c>
      <c r="S486" s="212"/>
      <c r="T486" s="214">
        <f>SUM(T487:T492)</f>
        <v>0.10524</v>
      </c>
      <c r="AR486" s="215" t="s">
        <v>82</v>
      </c>
      <c r="AT486" s="216" t="s">
        <v>71</v>
      </c>
      <c r="AU486" s="216" t="s">
        <v>80</v>
      </c>
      <c r="AY486" s="215" t="s">
        <v>143</v>
      </c>
      <c r="BK486" s="217">
        <f>SUM(BK487:BK492)</f>
        <v>0</v>
      </c>
    </row>
    <row r="487" s="1" customFormat="1" ht="16.5" customHeight="1">
      <c r="B487" s="45"/>
      <c r="C487" s="220" t="s">
        <v>642</v>
      </c>
      <c r="D487" s="220" t="s">
        <v>146</v>
      </c>
      <c r="E487" s="221" t="s">
        <v>1162</v>
      </c>
      <c r="F487" s="222" t="s">
        <v>1163</v>
      </c>
      <c r="G487" s="223" t="s">
        <v>162</v>
      </c>
      <c r="H487" s="224">
        <v>17.539999999999999</v>
      </c>
      <c r="I487" s="225"/>
      <c r="J487" s="226">
        <f>ROUND(I487*H487,2)</f>
        <v>0</v>
      </c>
      <c r="K487" s="222" t="s">
        <v>150</v>
      </c>
      <c r="L487" s="71"/>
      <c r="M487" s="227" t="s">
        <v>21</v>
      </c>
      <c r="N487" s="228" t="s">
        <v>43</v>
      </c>
      <c r="O487" s="46"/>
      <c r="P487" s="229">
        <f>O487*H487</f>
        <v>0</v>
      </c>
      <c r="Q487" s="229">
        <v>0</v>
      </c>
      <c r="R487" s="229">
        <f>Q487*H487</f>
        <v>0</v>
      </c>
      <c r="S487" s="229">
        <v>0.0040000000000000001</v>
      </c>
      <c r="T487" s="230">
        <f>S487*H487</f>
        <v>0.07016</v>
      </c>
      <c r="AR487" s="23" t="s">
        <v>239</v>
      </c>
      <c r="AT487" s="23" t="s">
        <v>146</v>
      </c>
      <c r="AU487" s="23" t="s">
        <v>82</v>
      </c>
      <c r="AY487" s="23" t="s">
        <v>143</v>
      </c>
      <c r="BE487" s="231">
        <f>IF(N487="základní",J487,0)</f>
        <v>0</v>
      </c>
      <c r="BF487" s="231">
        <f>IF(N487="snížená",J487,0)</f>
        <v>0</v>
      </c>
      <c r="BG487" s="231">
        <f>IF(N487="zákl. přenesená",J487,0)</f>
        <v>0</v>
      </c>
      <c r="BH487" s="231">
        <f>IF(N487="sníž. přenesená",J487,0)</f>
        <v>0</v>
      </c>
      <c r="BI487" s="231">
        <f>IF(N487="nulová",J487,0)</f>
        <v>0</v>
      </c>
      <c r="BJ487" s="23" t="s">
        <v>80</v>
      </c>
      <c r="BK487" s="231">
        <f>ROUND(I487*H487,2)</f>
        <v>0</v>
      </c>
      <c r="BL487" s="23" t="s">
        <v>239</v>
      </c>
      <c r="BM487" s="23" t="s">
        <v>1164</v>
      </c>
    </row>
    <row r="488" s="11" customFormat="1">
      <c r="B488" s="235"/>
      <c r="C488" s="236"/>
      <c r="D488" s="232" t="s">
        <v>155</v>
      </c>
      <c r="E488" s="237" t="s">
        <v>21</v>
      </c>
      <c r="F488" s="238" t="s">
        <v>1264</v>
      </c>
      <c r="G488" s="236"/>
      <c r="H488" s="237" t="s">
        <v>21</v>
      </c>
      <c r="I488" s="239"/>
      <c r="J488" s="236"/>
      <c r="K488" s="236"/>
      <c r="L488" s="240"/>
      <c r="M488" s="241"/>
      <c r="N488" s="242"/>
      <c r="O488" s="242"/>
      <c r="P488" s="242"/>
      <c r="Q488" s="242"/>
      <c r="R488" s="242"/>
      <c r="S488" s="242"/>
      <c r="T488" s="243"/>
      <c r="AT488" s="244" t="s">
        <v>155</v>
      </c>
      <c r="AU488" s="244" t="s">
        <v>82</v>
      </c>
      <c r="AV488" s="11" t="s">
        <v>80</v>
      </c>
      <c r="AW488" s="11" t="s">
        <v>35</v>
      </c>
      <c r="AX488" s="11" t="s">
        <v>72</v>
      </c>
      <c r="AY488" s="244" t="s">
        <v>143</v>
      </c>
    </row>
    <row r="489" s="12" customFormat="1">
      <c r="B489" s="245"/>
      <c r="C489" s="246"/>
      <c r="D489" s="232" t="s">
        <v>155</v>
      </c>
      <c r="E489" s="247" t="s">
        <v>21</v>
      </c>
      <c r="F489" s="248" t="s">
        <v>1265</v>
      </c>
      <c r="G489" s="246"/>
      <c r="H489" s="249">
        <v>17.539999999999999</v>
      </c>
      <c r="I489" s="250"/>
      <c r="J489" s="246"/>
      <c r="K489" s="246"/>
      <c r="L489" s="251"/>
      <c r="M489" s="252"/>
      <c r="N489" s="253"/>
      <c r="O489" s="253"/>
      <c r="P489" s="253"/>
      <c r="Q489" s="253"/>
      <c r="R489" s="253"/>
      <c r="S489" s="253"/>
      <c r="T489" s="254"/>
      <c r="AT489" s="255" t="s">
        <v>155</v>
      </c>
      <c r="AU489" s="255" t="s">
        <v>82</v>
      </c>
      <c r="AV489" s="12" t="s">
        <v>82</v>
      </c>
      <c r="AW489" s="12" t="s">
        <v>35</v>
      </c>
      <c r="AX489" s="12" t="s">
        <v>80</v>
      </c>
      <c r="AY489" s="255" t="s">
        <v>143</v>
      </c>
    </row>
    <row r="490" s="1" customFormat="1" ht="16.5" customHeight="1">
      <c r="B490" s="45"/>
      <c r="C490" s="220" t="s">
        <v>647</v>
      </c>
      <c r="D490" s="220" t="s">
        <v>146</v>
      </c>
      <c r="E490" s="221" t="s">
        <v>1167</v>
      </c>
      <c r="F490" s="222" t="s">
        <v>1168</v>
      </c>
      <c r="G490" s="223" t="s">
        <v>162</v>
      </c>
      <c r="H490" s="224">
        <v>17.539999999999999</v>
      </c>
      <c r="I490" s="225"/>
      <c r="J490" s="226">
        <f>ROUND(I490*H490,2)</f>
        <v>0</v>
      </c>
      <c r="K490" s="222" t="s">
        <v>150</v>
      </c>
      <c r="L490" s="71"/>
      <c r="M490" s="227" t="s">
        <v>21</v>
      </c>
      <c r="N490" s="228" t="s">
        <v>43</v>
      </c>
      <c r="O490" s="46"/>
      <c r="P490" s="229">
        <f>O490*H490</f>
        <v>0</v>
      </c>
      <c r="Q490" s="229">
        <v>0</v>
      </c>
      <c r="R490" s="229">
        <f>Q490*H490</f>
        <v>0</v>
      </c>
      <c r="S490" s="229">
        <v>0.002</v>
      </c>
      <c r="T490" s="230">
        <f>S490*H490</f>
        <v>0.03508</v>
      </c>
      <c r="AR490" s="23" t="s">
        <v>239</v>
      </c>
      <c r="AT490" s="23" t="s">
        <v>146</v>
      </c>
      <c r="AU490" s="23" t="s">
        <v>82</v>
      </c>
      <c r="AY490" s="23" t="s">
        <v>143</v>
      </c>
      <c r="BE490" s="231">
        <f>IF(N490="základní",J490,0)</f>
        <v>0</v>
      </c>
      <c r="BF490" s="231">
        <f>IF(N490="snížená",J490,0)</f>
        <v>0</v>
      </c>
      <c r="BG490" s="231">
        <f>IF(N490="zákl. přenesená",J490,0)</f>
        <v>0</v>
      </c>
      <c r="BH490" s="231">
        <f>IF(N490="sníž. přenesená",J490,0)</f>
        <v>0</v>
      </c>
      <c r="BI490" s="231">
        <f>IF(N490="nulová",J490,0)</f>
        <v>0</v>
      </c>
      <c r="BJ490" s="23" t="s">
        <v>80</v>
      </c>
      <c r="BK490" s="231">
        <f>ROUND(I490*H490,2)</f>
        <v>0</v>
      </c>
      <c r="BL490" s="23" t="s">
        <v>239</v>
      </c>
      <c r="BM490" s="23" t="s">
        <v>1169</v>
      </c>
    </row>
    <row r="491" s="11" customFormat="1">
      <c r="B491" s="235"/>
      <c r="C491" s="236"/>
      <c r="D491" s="232" t="s">
        <v>155</v>
      </c>
      <c r="E491" s="237" t="s">
        <v>21</v>
      </c>
      <c r="F491" s="238" t="s">
        <v>1264</v>
      </c>
      <c r="G491" s="236"/>
      <c r="H491" s="237" t="s">
        <v>21</v>
      </c>
      <c r="I491" s="239"/>
      <c r="J491" s="236"/>
      <c r="K491" s="236"/>
      <c r="L491" s="240"/>
      <c r="M491" s="241"/>
      <c r="N491" s="242"/>
      <c r="O491" s="242"/>
      <c r="P491" s="242"/>
      <c r="Q491" s="242"/>
      <c r="R491" s="242"/>
      <c r="S491" s="242"/>
      <c r="T491" s="243"/>
      <c r="AT491" s="244" t="s">
        <v>155</v>
      </c>
      <c r="AU491" s="244" t="s">
        <v>82</v>
      </c>
      <c r="AV491" s="11" t="s">
        <v>80</v>
      </c>
      <c r="AW491" s="11" t="s">
        <v>35</v>
      </c>
      <c r="AX491" s="11" t="s">
        <v>72</v>
      </c>
      <c r="AY491" s="244" t="s">
        <v>143</v>
      </c>
    </row>
    <row r="492" s="12" customFormat="1">
      <c r="B492" s="245"/>
      <c r="C492" s="246"/>
      <c r="D492" s="232" t="s">
        <v>155</v>
      </c>
      <c r="E492" s="247" t="s">
        <v>21</v>
      </c>
      <c r="F492" s="248" t="s">
        <v>1265</v>
      </c>
      <c r="G492" s="246"/>
      <c r="H492" s="249">
        <v>17.539999999999999</v>
      </c>
      <c r="I492" s="250"/>
      <c r="J492" s="246"/>
      <c r="K492" s="246"/>
      <c r="L492" s="251"/>
      <c r="M492" s="252"/>
      <c r="N492" s="253"/>
      <c r="O492" s="253"/>
      <c r="P492" s="253"/>
      <c r="Q492" s="253"/>
      <c r="R492" s="253"/>
      <c r="S492" s="253"/>
      <c r="T492" s="254"/>
      <c r="AT492" s="255" t="s">
        <v>155</v>
      </c>
      <c r="AU492" s="255" t="s">
        <v>82</v>
      </c>
      <c r="AV492" s="12" t="s">
        <v>82</v>
      </c>
      <c r="AW492" s="12" t="s">
        <v>35</v>
      </c>
      <c r="AX492" s="12" t="s">
        <v>80</v>
      </c>
      <c r="AY492" s="255" t="s">
        <v>143</v>
      </c>
    </row>
    <row r="493" s="10" customFormat="1" ht="29.88" customHeight="1">
      <c r="B493" s="204"/>
      <c r="C493" s="205"/>
      <c r="D493" s="206" t="s">
        <v>71</v>
      </c>
      <c r="E493" s="218" t="s">
        <v>606</v>
      </c>
      <c r="F493" s="218" t="s">
        <v>607</v>
      </c>
      <c r="G493" s="205"/>
      <c r="H493" s="205"/>
      <c r="I493" s="208"/>
      <c r="J493" s="219">
        <f>BK493</f>
        <v>0</v>
      </c>
      <c r="K493" s="205"/>
      <c r="L493" s="210"/>
      <c r="M493" s="211"/>
      <c r="N493" s="212"/>
      <c r="O493" s="212"/>
      <c r="P493" s="213">
        <f>SUM(P494:P540)</f>
        <v>0</v>
      </c>
      <c r="Q493" s="212"/>
      <c r="R493" s="213">
        <f>SUM(R494:R540)</f>
        <v>0.16394510000000001</v>
      </c>
      <c r="S493" s="212"/>
      <c r="T493" s="214">
        <f>SUM(T494:T540)</f>
        <v>1.0587541</v>
      </c>
      <c r="AR493" s="215" t="s">
        <v>82</v>
      </c>
      <c r="AT493" s="216" t="s">
        <v>71</v>
      </c>
      <c r="AU493" s="216" t="s">
        <v>80</v>
      </c>
      <c r="AY493" s="215" t="s">
        <v>143</v>
      </c>
      <c r="BK493" s="217">
        <f>SUM(BK494:BK540)</f>
        <v>0</v>
      </c>
    </row>
    <row r="494" s="1" customFormat="1" ht="25.5" customHeight="1">
      <c r="B494" s="45"/>
      <c r="C494" s="220" t="s">
        <v>652</v>
      </c>
      <c r="D494" s="220" t="s">
        <v>146</v>
      </c>
      <c r="E494" s="221" t="s">
        <v>624</v>
      </c>
      <c r="F494" s="222" t="s">
        <v>625</v>
      </c>
      <c r="G494" s="223" t="s">
        <v>162</v>
      </c>
      <c r="H494" s="224">
        <v>12.73</v>
      </c>
      <c r="I494" s="225"/>
      <c r="J494" s="226">
        <f>ROUND(I494*H494,2)</f>
        <v>0</v>
      </c>
      <c r="K494" s="222" t="s">
        <v>150</v>
      </c>
      <c r="L494" s="71"/>
      <c r="M494" s="227" t="s">
        <v>21</v>
      </c>
      <c r="N494" s="228" t="s">
        <v>43</v>
      </c>
      <c r="O494" s="46"/>
      <c r="P494" s="229">
        <f>O494*H494</f>
        <v>0</v>
      </c>
      <c r="Q494" s="229">
        <v>0</v>
      </c>
      <c r="R494" s="229">
        <f>Q494*H494</f>
        <v>0</v>
      </c>
      <c r="S494" s="229">
        <v>0.083169999999999994</v>
      </c>
      <c r="T494" s="230">
        <f>S494*H494</f>
        <v>1.0587541</v>
      </c>
      <c r="AR494" s="23" t="s">
        <v>239</v>
      </c>
      <c r="AT494" s="23" t="s">
        <v>146</v>
      </c>
      <c r="AU494" s="23" t="s">
        <v>82</v>
      </c>
      <c r="AY494" s="23" t="s">
        <v>143</v>
      </c>
      <c r="BE494" s="231">
        <f>IF(N494="základní",J494,0)</f>
        <v>0</v>
      </c>
      <c r="BF494" s="231">
        <f>IF(N494="snížená",J494,0)</f>
        <v>0</v>
      </c>
      <c r="BG494" s="231">
        <f>IF(N494="zákl. přenesená",J494,0)</f>
        <v>0</v>
      </c>
      <c r="BH494" s="231">
        <f>IF(N494="sníž. přenesená",J494,0)</f>
        <v>0</v>
      </c>
      <c r="BI494" s="231">
        <f>IF(N494="nulová",J494,0)</f>
        <v>0</v>
      </c>
      <c r="BJ494" s="23" t="s">
        <v>80</v>
      </c>
      <c r="BK494" s="231">
        <f>ROUND(I494*H494,2)</f>
        <v>0</v>
      </c>
      <c r="BL494" s="23" t="s">
        <v>239</v>
      </c>
      <c r="BM494" s="23" t="s">
        <v>626</v>
      </c>
    </row>
    <row r="495" s="11" customFormat="1">
      <c r="B495" s="235"/>
      <c r="C495" s="236"/>
      <c r="D495" s="232" t="s">
        <v>155</v>
      </c>
      <c r="E495" s="237" t="s">
        <v>21</v>
      </c>
      <c r="F495" s="238" t="s">
        <v>627</v>
      </c>
      <c r="G495" s="236"/>
      <c r="H495" s="237" t="s">
        <v>21</v>
      </c>
      <c r="I495" s="239"/>
      <c r="J495" s="236"/>
      <c r="K495" s="236"/>
      <c r="L495" s="240"/>
      <c r="M495" s="241"/>
      <c r="N495" s="242"/>
      <c r="O495" s="242"/>
      <c r="P495" s="242"/>
      <c r="Q495" s="242"/>
      <c r="R495" s="242"/>
      <c r="S495" s="242"/>
      <c r="T495" s="243"/>
      <c r="AT495" s="244" t="s">
        <v>155</v>
      </c>
      <c r="AU495" s="244" t="s">
        <v>82</v>
      </c>
      <c r="AV495" s="11" t="s">
        <v>80</v>
      </c>
      <c r="AW495" s="11" t="s">
        <v>35</v>
      </c>
      <c r="AX495" s="11" t="s">
        <v>72</v>
      </c>
      <c r="AY495" s="244" t="s">
        <v>143</v>
      </c>
    </row>
    <row r="496" s="12" customFormat="1">
      <c r="B496" s="245"/>
      <c r="C496" s="246"/>
      <c r="D496" s="232" t="s">
        <v>155</v>
      </c>
      <c r="E496" s="247" t="s">
        <v>21</v>
      </c>
      <c r="F496" s="248" t="s">
        <v>1379</v>
      </c>
      <c r="G496" s="246"/>
      <c r="H496" s="249">
        <v>12.73</v>
      </c>
      <c r="I496" s="250"/>
      <c r="J496" s="246"/>
      <c r="K496" s="246"/>
      <c r="L496" s="251"/>
      <c r="M496" s="252"/>
      <c r="N496" s="253"/>
      <c r="O496" s="253"/>
      <c r="P496" s="253"/>
      <c r="Q496" s="253"/>
      <c r="R496" s="253"/>
      <c r="S496" s="253"/>
      <c r="T496" s="254"/>
      <c r="AT496" s="255" t="s">
        <v>155</v>
      </c>
      <c r="AU496" s="255" t="s">
        <v>82</v>
      </c>
      <c r="AV496" s="12" t="s">
        <v>82</v>
      </c>
      <c r="AW496" s="12" t="s">
        <v>35</v>
      </c>
      <c r="AX496" s="12" t="s">
        <v>80</v>
      </c>
      <c r="AY496" s="255" t="s">
        <v>143</v>
      </c>
    </row>
    <row r="497" s="1" customFormat="1" ht="25.5" customHeight="1">
      <c r="B497" s="45"/>
      <c r="C497" s="220" t="s">
        <v>657</v>
      </c>
      <c r="D497" s="220" t="s">
        <v>146</v>
      </c>
      <c r="E497" s="221" t="s">
        <v>629</v>
      </c>
      <c r="F497" s="222" t="s">
        <v>630</v>
      </c>
      <c r="G497" s="223" t="s">
        <v>162</v>
      </c>
      <c r="H497" s="224">
        <v>3.8900000000000001</v>
      </c>
      <c r="I497" s="225"/>
      <c r="J497" s="226">
        <f>ROUND(I497*H497,2)</f>
        <v>0</v>
      </c>
      <c r="K497" s="222" t="s">
        <v>150</v>
      </c>
      <c r="L497" s="71"/>
      <c r="M497" s="227" t="s">
        <v>21</v>
      </c>
      <c r="N497" s="228" t="s">
        <v>43</v>
      </c>
      <c r="O497" s="46"/>
      <c r="P497" s="229">
        <f>O497*H497</f>
        <v>0</v>
      </c>
      <c r="Q497" s="229">
        <v>0.0036700000000000001</v>
      </c>
      <c r="R497" s="229">
        <f>Q497*H497</f>
        <v>0.0142763</v>
      </c>
      <c r="S497" s="229">
        <v>0</v>
      </c>
      <c r="T497" s="230">
        <f>S497*H497</f>
        <v>0</v>
      </c>
      <c r="AR497" s="23" t="s">
        <v>239</v>
      </c>
      <c r="AT497" s="23" t="s">
        <v>146</v>
      </c>
      <c r="AU497" s="23" t="s">
        <v>82</v>
      </c>
      <c r="AY497" s="23" t="s">
        <v>143</v>
      </c>
      <c r="BE497" s="231">
        <f>IF(N497="základní",J497,0)</f>
        <v>0</v>
      </c>
      <c r="BF497" s="231">
        <f>IF(N497="snížená",J497,0)</f>
        <v>0</v>
      </c>
      <c r="BG497" s="231">
        <f>IF(N497="zákl. přenesená",J497,0)</f>
        <v>0</v>
      </c>
      <c r="BH497" s="231">
        <f>IF(N497="sníž. přenesená",J497,0)</f>
        <v>0</v>
      </c>
      <c r="BI497" s="231">
        <f>IF(N497="nulová",J497,0)</f>
        <v>0</v>
      </c>
      <c r="BJ497" s="23" t="s">
        <v>80</v>
      </c>
      <c r="BK497" s="231">
        <f>ROUND(I497*H497,2)</f>
        <v>0</v>
      </c>
      <c r="BL497" s="23" t="s">
        <v>239</v>
      </c>
      <c r="BM497" s="23" t="s">
        <v>631</v>
      </c>
    </row>
    <row r="498" s="11" customFormat="1">
      <c r="B498" s="235"/>
      <c r="C498" s="236"/>
      <c r="D498" s="232" t="s">
        <v>155</v>
      </c>
      <c r="E498" s="237" t="s">
        <v>21</v>
      </c>
      <c r="F498" s="238" t="s">
        <v>261</v>
      </c>
      <c r="G498" s="236"/>
      <c r="H498" s="237" t="s">
        <v>21</v>
      </c>
      <c r="I498" s="239"/>
      <c r="J498" s="236"/>
      <c r="K498" s="236"/>
      <c r="L498" s="240"/>
      <c r="M498" s="241"/>
      <c r="N498" s="242"/>
      <c r="O498" s="242"/>
      <c r="P498" s="242"/>
      <c r="Q498" s="242"/>
      <c r="R498" s="242"/>
      <c r="S498" s="242"/>
      <c r="T498" s="243"/>
      <c r="AT498" s="244" t="s">
        <v>155</v>
      </c>
      <c r="AU498" s="244" t="s">
        <v>82</v>
      </c>
      <c r="AV498" s="11" t="s">
        <v>80</v>
      </c>
      <c r="AW498" s="11" t="s">
        <v>35</v>
      </c>
      <c r="AX498" s="11" t="s">
        <v>72</v>
      </c>
      <c r="AY498" s="244" t="s">
        <v>143</v>
      </c>
    </row>
    <row r="499" s="12" customFormat="1">
      <c r="B499" s="245"/>
      <c r="C499" s="246"/>
      <c r="D499" s="232" t="s">
        <v>155</v>
      </c>
      <c r="E499" s="247" t="s">
        <v>21</v>
      </c>
      <c r="F499" s="248" t="s">
        <v>1380</v>
      </c>
      <c r="G499" s="246"/>
      <c r="H499" s="249">
        <v>3.8900000000000001</v>
      </c>
      <c r="I499" s="250"/>
      <c r="J499" s="246"/>
      <c r="K499" s="246"/>
      <c r="L499" s="251"/>
      <c r="M499" s="252"/>
      <c r="N499" s="253"/>
      <c r="O499" s="253"/>
      <c r="P499" s="253"/>
      <c r="Q499" s="253"/>
      <c r="R499" s="253"/>
      <c r="S499" s="253"/>
      <c r="T499" s="254"/>
      <c r="AT499" s="255" t="s">
        <v>155</v>
      </c>
      <c r="AU499" s="255" t="s">
        <v>82</v>
      </c>
      <c r="AV499" s="12" t="s">
        <v>82</v>
      </c>
      <c r="AW499" s="12" t="s">
        <v>35</v>
      </c>
      <c r="AX499" s="12" t="s">
        <v>80</v>
      </c>
      <c r="AY499" s="255" t="s">
        <v>143</v>
      </c>
    </row>
    <row r="500" s="1" customFormat="1" ht="16.5" customHeight="1">
      <c r="B500" s="45"/>
      <c r="C500" s="267" t="s">
        <v>661</v>
      </c>
      <c r="D500" s="267" t="s">
        <v>235</v>
      </c>
      <c r="E500" s="268" t="s">
        <v>614</v>
      </c>
      <c r="F500" s="269" t="s">
        <v>615</v>
      </c>
      <c r="G500" s="270" t="s">
        <v>162</v>
      </c>
      <c r="H500" s="271">
        <v>4.2789999999999999</v>
      </c>
      <c r="I500" s="272"/>
      <c r="J500" s="273">
        <f>ROUND(I500*H500,2)</f>
        <v>0</v>
      </c>
      <c r="K500" s="269" t="s">
        <v>150</v>
      </c>
      <c r="L500" s="274"/>
      <c r="M500" s="275" t="s">
        <v>21</v>
      </c>
      <c r="N500" s="276" t="s">
        <v>43</v>
      </c>
      <c r="O500" s="46"/>
      <c r="P500" s="229">
        <f>O500*H500</f>
        <v>0</v>
      </c>
      <c r="Q500" s="229">
        <v>0.017999999999999999</v>
      </c>
      <c r="R500" s="229">
        <f>Q500*H500</f>
        <v>0.077021999999999993</v>
      </c>
      <c r="S500" s="229">
        <v>0</v>
      </c>
      <c r="T500" s="230">
        <f>S500*H500</f>
        <v>0</v>
      </c>
      <c r="AR500" s="23" t="s">
        <v>338</v>
      </c>
      <c r="AT500" s="23" t="s">
        <v>235</v>
      </c>
      <c r="AU500" s="23" t="s">
        <v>82</v>
      </c>
      <c r="AY500" s="23" t="s">
        <v>143</v>
      </c>
      <c r="BE500" s="231">
        <f>IF(N500="základní",J500,0)</f>
        <v>0</v>
      </c>
      <c r="BF500" s="231">
        <f>IF(N500="snížená",J500,0)</f>
        <v>0</v>
      </c>
      <c r="BG500" s="231">
        <f>IF(N500="zákl. přenesená",J500,0)</f>
        <v>0</v>
      </c>
      <c r="BH500" s="231">
        <f>IF(N500="sníž. přenesená",J500,0)</f>
        <v>0</v>
      </c>
      <c r="BI500" s="231">
        <f>IF(N500="nulová",J500,0)</f>
        <v>0</v>
      </c>
      <c r="BJ500" s="23" t="s">
        <v>80</v>
      </c>
      <c r="BK500" s="231">
        <f>ROUND(I500*H500,2)</f>
        <v>0</v>
      </c>
      <c r="BL500" s="23" t="s">
        <v>239</v>
      </c>
      <c r="BM500" s="23" t="s">
        <v>634</v>
      </c>
    </row>
    <row r="501" s="11" customFormat="1">
      <c r="B501" s="235"/>
      <c r="C501" s="236"/>
      <c r="D501" s="232" t="s">
        <v>155</v>
      </c>
      <c r="E501" s="237" t="s">
        <v>21</v>
      </c>
      <c r="F501" s="238" t="s">
        <v>261</v>
      </c>
      <c r="G501" s="236"/>
      <c r="H501" s="237" t="s">
        <v>21</v>
      </c>
      <c r="I501" s="239"/>
      <c r="J501" s="236"/>
      <c r="K501" s="236"/>
      <c r="L501" s="240"/>
      <c r="M501" s="241"/>
      <c r="N501" s="242"/>
      <c r="O501" s="242"/>
      <c r="P501" s="242"/>
      <c r="Q501" s="242"/>
      <c r="R501" s="242"/>
      <c r="S501" s="242"/>
      <c r="T501" s="243"/>
      <c r="AT501" s="244" t="s">
        <v>155</v>
      </c>
      <c r="AU501" s="244" t="s">
        <v>82</v>
      </c>
      <c r="AV501" s="11" t="s">
        <v>80</v>
      </c>
      <c r="AW501" s="11" t="s">
        <v>35</v>
      </c>
      <c r="AX501" s="11" t="s">
        <v>72</v>
      </c>
      <c r="AY501" s="244" t="s">
        <v>143</v>
      </c>
    </row>
    <row r="502" s="12" customFormat="1">
      <c r="B502" s="245"/>
      <c r="C502" s="246"/>
      <c r="D502" s="232" t="s">
        <v>155</v>
      </c>
      <c r="E502" s="247" t="s">
        <v>21</v>
      </c>
      <c r="F502" s="248" t="s">
        <v>1380</v>
      </c>
      <c r="G502" s="246"/>
      <c r="H502" s="249">
        <v>3.8900000000000001</v>
      </c>
      <c r="I502" s="250"/>
      <c r="J502" s="246"/>
      <c r="K502" s="246"/>
      <c r="L502" s="251"/>
      <c r="M502" s="252"/>
      <c r="N502" s="253"/>
      <c r="O502" s="253"/>
      <c r="P502" s="253"/>
      <c r="Q502" s="253"/>
      <c r="R502" s="253"/>
      <c r="S502" s="253"/>
      <c r="T502" s="254"/>
      <c r="AT502" s="255" t="s">
        <v>155</v>
      </c>
      <c r="AU502" s="255" t="s">
        <v>82</v>
      </c>
      <c r="AV502" s="12" t="s">
        <v>82</v>
      </c>
      <c r="AW502" s="12" t="s">
        <v>35</v>
      </c>
      <c r="AX502" s="12" t="s">
        <v>80</v>
      </c>
      <c r="AY502" s="255" t="s">
        <v>143</v>
      </c>
    </row>
    <row r="503" s="12" customFormat="1">
      <c r="B503" s="245"/>
      <c r="C503" s="246"/>
      <c r="D503" s="232" t="s">
        <v>155</v>
      </c>
      <c r="E503" s="246"/>
      <c r="F503" s="248" t="s">
        <v>1381</v>
      </c>
      <c r="G503" s="246"/>
      <c r="H503" s="249">
        <v>4.2789999999999999</v>
      </c>
      <c r="I503" s="250"/>
      <c r="J503" s="246"/>
      <c r="K503" s="246"/>
      <c r="L503" s="251"/>
      <c r="M503" s="252"/>
      <c r="N503" s="253"/>
      <c r="O503" s="253"/>
      <c r="P503" s="253"/>
      <c r="Q503" s="253"/>
      <c r="R503" s="253"/>
      <c r="S503" s="253"/>
      <c r="T503" s="254"/>
      <c r="AT503" s="255" t="s">
        <v>155</v>
      </c>
      <c r="AU503" s="255" t="s">
        <v>82</v>
      </c>
      <c r="AV503" s="12" t="s">
        <v>82</v>
      </c>
      <c r="AW503" s="12" t="s">
        <v>6</v>
      </c>
      <c r="AX503" s="12" t="s">
        <v>80</v>
      </c>
      <c r="AY503" s="255" t="s">
        <v>143</v>
      </c>
    </row>
    <row r="504" s="1" customFormat="1" ht="25.5" customHeight="1">
      <c r="B504" s="45"/>
      <c r="C504" s="220" t="s">
        <v>665</v>
      </c>
      <c r="D504" s="220" t="s">
        <v>146</v>
      </c>
      <c r="E504" s="221" t="s">
        <v>637</v>
      </c>
      <c r="F504" s="222" t="s">
        <v>638</v>
      </c>
      <c r="G504" s="223" t="s">
        <v>162</v>
      </c>
      <c r="H504" s="224">
        <v>3.8900000000000001</v>
      </c>
      <c r="I504" s="225"/>
      <c r="J504" s="226">
        <f>ROUND(I504*H504,2)</f>
        <v>0</v>
      </c>
      <c r="K504" s="222" t="s">
        <v>150</v>
      </c>
      <c r="L504" s="71"/>
      <c r="M504" s="227" t="s">
        <v>21</v>
      </c>
      <c r="N504" s="228" t="s">
        <v>43</v>
      </c>
      <c r="O504" s="46"/>
      <c r="P504" s="229">
        <f>O504*H504</f>
        <v>0</v>
      </c>
      <c r="Q504" s="229">
        <v>0</v>
      </c>
      <c r="R504" s="229">
        <f>Q504*H504</f>
        <v>0</v>
      </c>
      <c r="S504" s="229">
        <v>0</v>
      </c>
      <c r="T504" s="230">
        <f>S504*H504</f>
        <v>0</v>
      </c>
      <c r="AR504" s="23" t="s">
        <v>239</v>
      </c>
      <c r="AT504" s="23" t="s">
        <v>146</v>
      </c>
      <c r="AU504" s="23" t="s">
        <v>82</v>
      </c>
      <c r="AY504" s="23" t="s">
        <v>143</v>
      </c>
      <c r="BE504" s="231">
        <f>IF(N504="základní",J504,0)</f>
        <v>0</v>
      </c>
      <c r="BF504" s="231">
        <f>IF(N504="snížená",J504,0)</f>
        <v>0</v>
      </c>
      <c r="BG504" s="231">
        <f>IF(N504="zákl. přenesená",J504,0)</f>
        <v>0</v>
      </c>
      <c r="BH504" s="231">
        <f>IF(N504="sníž. přenesená",J504,0)</f>
        <v>0</v>
      </c>
      <c r="BI504" s="231">
        <f>IF(N504="nulová",J504,0)</f>
        <v>0</v>
      </c>
      <c r="BJ504" s="23" t="s">
        <v>80</v>
      </c>
      <c r="BK504" s="231">
        <f>ROUND(I504*H504,2)</f>
        <v>0</v>
      </c>
      <c r="BL504" s="23" t="s">
        <v>239</v>
      </c>
      <c r="BM504" s="23" t="s">
        <v>639</v>
      </c>
    </row>
    <row r="505" s="11" customFormat="1">
      <c r="B505" s="235"/>
      <c r="C505" s="236"/>
      <c r="D505" s="232" t="s">
        <v>155</v>
      </c>
      <c r="E505" s="237" t="s">
        <v>21</v>
      </c>
      <c r="F505" s="238" t="s">
        <v>261</v>
      </c>
      <c r="G505" s="236"/>
      <c r="H505" s="237" t="s">
        <v>21</v>
      </c>
      <c r="I505" s="239"/>
      <c r="J505" s="236"/>
      <c r="K505" s="236"/>
      <c r="L505" s="240"/>
      <c r="M505" s="241"/>
      <c r="N505" s="242"/>
      <c r="O505" s="242"/>
      <c r="P505" s="242"/>
      <c r="Q505" s="242"/>
      <c r="R505" s="242"/>
      <c r="S505" s="242"/>
      <c r="T505" s="243"/>
      <c r="AT505" s="244" t="s">
        <v>155</v>
      </c>
      <c r="AU505" s="244" t="s">
        <v>82</v>
      </c>
      <c r="AV505" s="11" t="s">
        <v>80</v>
      </c>
      <c r="AW505" s="11" t="s">
        <v>35</v>
      </c>
      <c r="AX505" s="11" t="s">
        <v>72</v>
      </c>
      <c r="AY505" s="244" t="s">
        <v>143</v>
      </c>
    </row>
    <row r="506" s="12" customFormat="1">
      <c r="B506" s="245"/>
      <c r="C506" s="246"/>
      <c r="D506" s="232" t="s">
        <v>155</v>
      </c>
      <c r="E506" s="247" t="s">
        <v>21</v>
      </c>
      <c r="F506" s="248" t="s">
        <v>1380</v>
      </c>
      <c r="G506" s="246"/>
      <c r="H506" s="249">
        <v>3.8900000000000001</v>
      </c>
      <c r="I506" s="250"/>
      <c r="J506" s="246"/>
      <c r="K506" s="246"/>
      <c r="L506" s="251"/>
      <c r="M506" s="252"/>
      <c r="N506" s="253"/>
      <c r="O506" s="253"/>
      <c r="P506" s="253"/>
      <c r="Q506" s="253"/>
      <c r="R506" s="253"/>
      <c r="S506" s="253"/>
      <c r="T506" s="254"/>
      <c r="AT506" s="255" t="s">
        <v>155</v>
      </c>
      <c r="AU506" s="255" t="s">
        <v>82</v>
      </c>
      <c r="AV506" s="12" t="s">
        <v>82</v>
      </c>
      <c r="AW506" s="12" t="s">
        <v>35</v>
      </c>
      <c r="AX506" s="12" t="s">
        <v>80</v>
      </c>
      <c r="AY506" s="255" t="s">
        <v>143</v>
      </c>
    </row>
    <row r="507" s="1" customFormat="1" ht="16.5" customHeight="1">
      <c r="B507" s="45"/>
      <c r="C507" s="220" t="s">
        <v>670</v>
      </c>
      <c r="D507" s="220" t="s">
        <v>146</v>
      </c>
      <c r="E507" s="221" t="s">
        <v>257</v>
      </c>
      <c r="F507" s="222" t="s">
        <v>258</v>
      </c>
      <c r="G507" s="223" t="s">
        <v>162</v>
      </c>
      <c r="H507" s="224">
        <v>7.7800000000000002</v>
      </c>
      <c r="I507" s="225"/>
      <c r="J507" s="226">
        <f>ROUND(I507*H507,2)</f>
        <v>0</v>
      </c>
      <c r="K507" s="222" t="s">
        <v>150</v>
      </c>
      <c r="L507" s="71"/>
      <c r="M507" s="227" t="s">
        <v>21</v>
      </c>
      <c r="N507" s="228" t="s">
        <v>43</v>
      </c>
      <c r="O507" s="46"/>
      <c r="P507" s="229">
        <f>O507*H507</f>
        <v>0</v>
      </c>
      <c r="Q507" s="229">
        <v>0.00029999999999999997</v>
      </c>
      <c r="R507" s="229">
        <f>Q507*H507</f>
        <v>0.0023339999999999997</v>
      </c>
      <c r="S507" s="229">
        <v>0</v>
      </c>
      <c r="T507" s="230">
        <f>S507*H507</f>
        <v>0</v>
      </c>
      <c r="AR507" s="23" t="s">
        <v>239</v>
      </c>
      <c r="AT507" s="23" t="s">
        <v>146</v>
      </c>
      <c r="AU507" s="23" t="s">
        <v>82</v>
      </c>
      <c r="AY507" s="23" t="s">
        <v>143</v>
      </c>
      <c r="BE507" s="231">
        <f>IF(N507="základní",J507,0)</f>
        <v>0</v>
      </c>
      <c r="BF507" s="231">
        <f>IF(N507="snížená",J507,0)</f>
        <v>0</v>
      </c>
      <c r="BG507" s="231">
        <f>IF(N507="zákl. přenesená",J507,0)</f>
        <v>0</v>
      </c>
      <c r="BH507" s="231">
        <f>IF(N507="sníž. přenesená",J507,0)</f>
        <v>0</v>
      </c>
      <c r="BI507" s="231">
        <f>IF(N507="nulová",J507,0)</f>
        <v>0</v>
      </c>
      <c r="BJ507" s="23" t="s">
        <v>80</v>
      </c>
      <c r="BK507" s="231">
        <f>ROUND(I507*H507,2)</f>
        <v>0</v>
      </c>
      <c r="BL507" s="23" t="s">
        <v>239</v>
      </c>
      <c r="BM507" s="23" t="s">
        <v>641</v>
      </c>
    </row>
    <row r="508" s="1" customFormat="1">
      <c r="B508" s="45"/>
      <c r="C508" s="73"/>
      <c r="D508" s="232" t="s">
        <v>153</v>
      </c>
      <c r="E508" s="73"/>
      <c r="F508" s="233" t="s">
        <v>260</v>
      </c>
      <c r="G508" s="73"/>
      <c r="H508" s="73"/>
      <c r="I508" s="190"/>
      <c r="J508" s="73"/>
      <c r="K508" s="73"/>
      <c r="L508" s="71"/>
      <c r="M508" s="234"/>
      <c r="N508" s="46"/>
      <c r="O508" s="46"/>
      <c r="P508" s="46"/>
      <c r="Q508" s="46"/>
      <c r="R508" s="46"/>
      <c r="S508" s="46"/>
      <c r="T508" s="94"/>
      <c r="AT508" s="23" t="s">
        <v>153</v>
      </c>
      <c r="AU508" s="23" t="s">
        <v>82</v>
      </c>
    </row>
    <row r="509" s="11" customFormat="1">
      <c r="B509" s="235"/>
      <c r="C509" s="236"/>
      <c r="D509" s="232" t="s">
        <v>155</v>
      </c>
      <c r="E509" s="237" t="s">
        <v>21</v>
      </c>
      <c r="F509" s="238" t="s">
        <v>261</v>
      </c>
      <c r="G509" s="236"/>
      <c r="H509" s="237" t="s">
        <v>21</v>
      </c>
      <c r="I509" s="239"/>
      <c r="J509" s="236"/>
      <c r="K509" s="236"/>
      <c r="L509" s="240"/>
      <c r="M509" s="241"/>
      <c r="N509" s="242"/>
      <c r="O509" s="242"/>
      <c r="P509" s="242"/>
      <c r="Q509" s="242"/>
      <c r="R509" s="242"/>
      <c r="S509" s="242"/>
      <c r="T509" s="243"/>
      <c r="AT509" s="244" t="s">
        <v>155</v>
      </c>
      <c r="AU509" s="244" t="s">
        <v>82</v>
      </c>
      <c r="AV509" s="11" t="s">
        <v>80</v>
      </c>
      <c r="AW509" s="11" t="s">
        <v>35</v>
      </c>
      <c r="AX509" s="11" t="s">
        <v>72</v>
      </c>
      <c r="AY509" s="244" t="s">
        <v>143</v>
      </c>
    </row>
    <row r="510" s="12" customFormat="1">
      <c r="B510" s="245"/>
      <c r="C510" s="246"/>
      <c r="D510" s="232" t="s">
        <v>155</v>
      </c>
      <c r="E510" s="247" t="s">
        <v>21</v>
      </c>
      <c r="F510" s="248" t="s">
        <v>1380</v>
      </c>
      <c r="G510" s="246"/>
      <c r="H510" s="249">
        <v>3.8900000000000001</v>
      </c>
      <c r="I510" s="250"/>
      <c r="J510" s="246"/>
      <c r="K510" s="246"/>
      <c r="L510" s="251"/>
      <c r="M510" s="252"/>
      <c r="N510" s="253"/>
      <c r="O510" s="253"/>
      <c r="P510" s="253"/>
      <c r="Q510" s="253"/>
      <c r="R510" s="253"/>
      <c r="S510" s="253"/>
      <c r="T510" s="254"/>
      <c r="AT510" s="255" t="s">
        <v>155</v>
      </c>
      <c r="AU510" s="255" t="s">
        <v>82</v>
      </c>
      <c r="AV510" s="12" t="s">
        <v>82</v>
      </c>
      <c r="AW510" s="12" t="s">
        <v>35</v>
      </c>
      <c r="AX510" s="12" t="s">
        <v>72</v>
      </c>
      <c r="AY510" s="255" t="s">
        <v>143</v>
      </c>
    </row>
    <row r="511" s="12" customFormat="1">
      <c r="B511" s="245"/>
      <c r="C511" s="246"/>
      <c r="D511" s="232" t="s">
        <v>155</v>
      </c>
      <c r="E511" s="247" t="s">
        <v>21</v>
      </c>
      <c r="F511" s="248" t="s">
        <v>1380</v>
      </c>
      <c r="G511" s="246"/>
      <c r="H511" s="249">
        <v>3.8900000000000001</v>
      </c>
      <c r="I511" s="250"/>
      <c r="J511" s="246"/>
      <c r="K511" s="246"/>
      <c r="L511" s="251"/>
      <c r="M511" s="252"/>
      <c r="N511" s="253"/>
      <c r="O511" s="253"/>
      <c r="P511" s="253"/>
      <c r="Q511" s="253"/>
      <c r="R511" s="253"/>
      <c r="S511" s="253"/>
      <c r="T511" s="254"/>
      <c r="AT511" s="255" t="s">
        <v>155</v>
      </c>
      <c r="AU511" s="255" t="s">
        <v>82</v>
      </c>
      <c r="AV511" s="12" t="s">
        <v>82</v>
      </c>
      <c r="AW511" s="12" t="s">
        <v>35</v>
      </c>
      <c r="AX511" s="12" t="s">
        <v>72</v>
      </c>
      <c r="AY511" s="255" t="s">
        <v>143</v>
      </c>
    </row>
    <row r="512" s="13" customFormat="1">
      <c r="B512" s="256"/>
      <c r="C512" s="257"/>
      <c r="D512" s="232" t="s">
        <v>155</v>
      </c>
      <c r="E512" s="258" t="s">
        <v>21</v>
      </c>
      <c r="F512" s="259" t="s">
        <v>167</v>
      </c>
      <c r="G512" s="257"/>
      <c r="H512" s="260">
        <v>7.7800000000000002</v>
      </c>
      <c r="I512" s="261"/>
      <c r="J512" s="257"/>
      <c r="K512" s="257"/>
      <c r="L512" s="262"/>
      <c r="M512" s="263"/>
      <c r="N512" s="264"/>
      <c r="O512" s="264"/>
      <c r="P512" s="264"/>
      <c r="Q512" s="264"/>
      <c r="R512" s="264"/>
      <c r="S512" s="264"/>
      <c r="T512" s="265"/>
      <c r="AT512" s="266" t="s">
        <v>155</v>
      </c>
      <c r="AU512" s="266" t="s">
        <v>82</v>
      </c>
      <c r="AV512" s="13" t="s">
        <v>151</v>
      </c>
      <c r="AW512" s="13" t="s">
        <v>35</v>
      </c>
      <c r="AX512" s="13" t="s">
        <v>80</v>
      </c>
      <c r="AY512" s="266" t="s">
        <v>143</v>
      </c>
    </row>
    <row r="513" s="1" customFormat="1" ht="16.5" customHeight="1">
      <c r="B513" s="45"/>
      <c r="C513" s="220" t="s">
        <v>675</v>
      </c>
      <c r="D513" s="220" t="s">
        <v>146</v>
      </c>
      <c r="E513" s="221" t="s">
        <v>643</v>
      </c>
      <c r="F513" s="222" t="s">
        <v>644</v>
      </c>
      <c r="G513" s="223" t="s">
        <v>419</v>
      </c>
      <c r="H513" s="224">
        <v>11.609999999999999</v>
      </c>
      <c r="I513" s="225"/>
      <c r="J513" s="226">
        <f>ROUND(I513*H513,2)</f>
        <v>0</v>
      </c>
      <c r="K513" s="222" t="s">
        <v>150</v>
      </c>
      <c r="L513" s="71"/>
      <c r="M513" s="227" t="s">
        <v>21</v>
      </c>
      <c r="N513" s="228" t="s">
        <v>43</v>
      </c>
      <c r="O513" s="46"/>
      <c r="P513" s="229">
        <f>O513*H513</f>
        <v>0</v>
      </c>
      <c r="Q513" s="229">
        <v>3.0000000000000001E-05</v>
      </c>
      <c r="R513" s="229">
        <f>Q513*H513</f>
        <v>0.00034830000000000001</v>
      </c>
      <c r="S513" s="229">
        <v>0</v>
      </c>
      <c r="T513" s="230">
        <f>S513*H513</f>
        <v>0</v>
      </c>
      <c r="AR513" s="23" t="s">
        <v>239</v>
      </c>
      <c r="AT513" s="23" t="s">
        <v>146</v>
      </c>
      <c r="AU513" s="23" t="s">
        <v>82</v>
      </c>
      <c r="AY513" s="23" t="s">
        <v>143</v>
      </c>
      <c r="BE513" s="231">
        <f>IF(N513="základní",J513,0)</f>
        <v>0</v>
      </c>
      <c r="BF513" s="231">
        <f>IF(N513="snížená",J513,0)</f>
        <v>0</v>
      </c>
      <c r="BG513" s="231">
        <f>IF(N513="zákl. přenesená",J513,0)</f>
        <v>0</v>
      </c>
      <c r="BH513" s="231">
        <f>IF(N513="sníž. přenesená",J513,0)</f>
        <v>0</v>
      </c>
      <c r="BI513" s="231">
        <f>IF(N513="nulová",J513,0)</f>
        <v>0</v>
      </c>
      <c r="BJ513" s="23" t="s">
        <v>80</v>
      </c>
      <c r="BK513" s="231">
        <f>ROUND(I513*H513,2)</f>
        <v>0</v>
      </c>
      <c r="BL513" s="23" t="s">
        <v>239</v>
      </c>
      <c r="BM513" s="23" t="s">
        <v>645</v>
      </c>
    </row>
    <row r="514" s="1" customFormat="1">
      <c r="B514" s="45"/>
      <c r="C514" s="73"/>
      <c r="D514" s="232" t="s">
        <v>153</v>
      </c>
      <c r="E514" s="73"/>
      <c r="F514" s="233" t="s">
        <v>260</v>
      </c>
      <c r="G514" s="73"/>
      <c r="H514" s="73"/>
      <c r="I514" s="190"/>
      <c r="J514" s="73"/>
      <c r="K514" s="73"/>
      <c r="L514" s="71"/>
      <c r="M514" s="234"/>
      <c r="N514" s="46"/>
      <c r="O514" s="46"/>
      <c r="P514" s="46"/>
      <c r="Q514" s="46"/>
      <c r="R514" s="46"/>
      <c r="S514" s="46"/>
      <c r="T514" s="94"/>
      <c r="AT514" s="23" t="s">
        <v>153</v>
      </c>
      <c r="AU514" s="23" t="s">
        <v>82</v>
      </c>
    </row>
    <row r="515" s="11" customFormat="1">
      <c r="B515" s="235"/>
      <c r="C515" s="236"/>
      <c r="D515" s="232" t="s">
        <v>155</v>
      </c>
      <c r="E515" s="237" t="s">
        <v>21</v>
      </c>
      <c r="F515" s="238" t="s">
        <v>261</v>
      </c>
      <c r="G515" s="236"/>
      <c r="H515" s="237" t="s">
        <v>21</v>
      </c>
      <c r="I515" s="239"/>
      <c r="J515" s="236"/>
      <c r="K515" s="236"/>
      <c r="L515" s="240"/>
      <c r="M515" s="241"/>
      <c r="N515" s="242"/>
      <c r="O515" s="242"/>
      <c r="P515" s="242"/>
      <c r="Q515" s="242"/>
      <c r="R515" s="242"/>
      <c r="S515" s="242"/>
      <c r="T515" s="243"/>
      <c r="AT515" s="244" t="s">
        <v>155</v>
      </c>
      <c r="AU515" s="244" t="s">
        <v>82</v>
      </c>
      <c r="AV515" s="11" t="s">
        <v>80</v>
      </c>
      <c r="AW515" s="11" t="s">
        <v>35</v>
      </c>
      <c r="AX515" s="11" t="s">
        <v>72</v>
      </c>
      <c r="AY515" s="244" t="s">
        <v>143</v>
      </c>
    </row>
    <row r="516" s="12" customFormat="1">
      <c r="B516" s="245"/>
      <c r="C516" s="246"/>
      <c r="D516" s="232" t="s">
        <v>155</v>
      </c>
      <c r="E516" s="247" t="s">
        <v>21</v>
      </c>
      <c r="F516" s="248" t="s">
        <v>1382</v>
      </c>
      <c r="G516" s="246"/>
      <c r="H516" s="249">
        <v>11.609999999999999</v>
      </c>
      <c r="I516" s="250"/>
      <c r="J516" s="246"/>
      <c r="K516" s="246"/>
      <c r="L516" s="251"/>
      <c r="M516" s="252"/>
      <c r="N516" s="253"/>
      <c r="O516" s="253"/>
      <c r="P516" s="253"/>
      <c r="Q516" s="253"/>
      <c r="R516" s="253"/>
      <c r="S516" s="253"/>
      <c r="T516" s="254"/>
      <c r="AT516" s="255" t="s">
        <v>155</v>
      </c>
      <c r="AU516" s="255" t="s">
        <v>82</v>
      </c>
      <c r="AV516" s="12" t="s">
        <v>82</v>
      </c>
      <c r="AW516" s="12" t="s">
        <v>35</v>
      </c>
      <c r="AX516" s="12" t="s">
        <v>80</v>
      </c>
      <c r="AY516" s="255" t="s">
        <v>143</v>
      </c>
    </row>
    <row r="517" s="1" customFormat="1" ht="25.5" customHeight="1">
      <c r="B517" s="45"/>
      <c r="C517" s="220" t="s">
        <v>680</v>
      </c>
      <c r="D517" s="220" t="s">
        <v>146</v>
      </c>
      <c r="E517" s="221" t="s">
        <v>658</v>
      </c>
      <c r="F517" s="222" t="s">
        <v>659</v>
      </c>
      <c r="G517" s="223" t="s">
        <v>419</v>
      </c>
      <c r="H517" s="224">
        <v>1.3999999999999999</v>
      </c>
      <c r="I517" s="225"/>
      <c r="J517" s="226">
        <f>ROUND(I517*H517,2)</f>
        <v>0</v>
      </c>
      <c r="K517" s="222" t="s">
        <v>150</v>
      </c>
      <c r="L517" s="71"/>
      <c r="M517" s="227" t="s">
        <v>21</v>
      </c>
      <c r="N517" s="228" t="s">
        <v>43</v>
      </c>
      <c r="O517" s="46"/>
      <c r="P517" s="229">
        <f>O517*H517</f>
        <v>0</v>
      </c>
      <c r="Q517" s="229">
        <v>0.00020000000000000001</v>
      </c>
      <c r="R517" s="229">
        <f>Q517*H517</f>
        <v>0.00027999999999999998</v>
      </c>
      <c r="S517" s="229">
        <v>0</v>
      </c>
      <c r="T517" s="230">
        <f>S517*H517</f>
        <v>0</v>
      </c>
      <c r="AR517" s="23" t="s">
        <v>239</v>
      </c>
      <c r="AT517" s="23" t="s">
        <v>146</v>
      </c>
      <c r="AU517" s="23" t="s">
        <v>82</v>
      </c>
      <c r="AY517" s="23" t="s">
        <v>143</v>
      </c>
      <c r="BE517" s="231">
        <f>IF(N517="základní",J517,0)</f>
        <v>0</v>
      </c>
      <c r="BF517" s="231">
        <f>IF(N517="snížená",J517,0)</f>
        <v>0</v>
      </c>
      <c r="BG517" s="231">
        <f>IF(N517="zákl. přenesená",J517,0)</f>
        <v>0</v>
      </c>
      <c r="BH517" s="231">
        <f>IF(N517="sníž. přenesená",J517,0)</f>
        <v>0</v>
      </c>
      <c r="BI517" s="231">
        <f>IF(N517="nulová",J517,0)</f>
        <v>0</v>
      </c>
      <c r="BJ517" s="23" t="s">
        <v>80</v>
      </c>
      <c r="BK517" s="231">
        <f>ROUND(I517*H517,2)</f>
        <v>0</v>
      </c>
      <c r="BL517" s="23" t="s">
        <v>239</v>
      </c>
      <c r="BM517" s="23" t="s">
        <v>660</v>
      </c>
    </row>
    <row r="518" s="1" customFormat="1">
      <c r="B518" s="45"/>
      <c r="C518" s="73"/>
      <c r="D518" s="232" t="s">
        <v>153</v>
      </c>
      <c r="E518" s="73"/>
      <c r="F518" s="233" t="s">
        <v>260</v>
      </c>
      <c r="G518" s="73"/>
      <c r="H518" s="73"/>
      <c r="I518" s="190"/>
      <c r="J518" s="73"/>
      <c r="K518" s="73"/>
      <c r="L518" s="71"/>
      <c r="M518" s="234"/>
      <c r="N518" s="46"/>
      <c r="O518" s="46"/>
      <c r="P518" s="46"/>
      <c r="Q518" s="46"/>
      <c r="R518" s="46"/>
      <c r="S518" s="46"/>
      <c r="T518" s="94"/>
      <c r="AT518" s="23" t="s">
        <v>153</v>
      </c>
      <c r="AU518" s="23" t="s">
        <v>82</v>
      </c>
    </row>
    <row r="519" s="11" customFormat="1">
      <c r="B519" s="235"/>
      <c r="C519" s="236"/>
      <c r="D519" s="232" t="s">
        <v>155</v>
      </c>
      <c r="E519" s="237" t="s">
        <v>21</v>
      </c>
      <c r="F519" s="238" t="s">
        <v>261</v>
      </c>
      <c r="G519" s="236"/>
      <c r="H519" s="237" t="s">
        <v>21</v>
      </c>
      <c r="I519" s="239"/>
      <c r="J519" s="236"/>
      <c r="K519" s="236"/>
      <c r="L519" s="240"/>
      <c r="M519" s="241"/>
      <c r="N519" s="242"/>
      <c r="O519" s="242"/>
      <c r="P519" s="242"/>
      <c r="Q519" s="242"/>
      <c r="R519" s="242"/>
      <c r="S519" s="242"/>
      <c r="T519" s="243"/>
      <c r="AT519" s="244" t="s">
        <v>155</v>
      </c>
      <c r="AU519" s="244" t="s">
        <v>82</v>
      </c>
      <c r="AV519" s="11" t="s">
        <v>80</v>
      </c>
      <c r="AW519" s="11" t="s">
        <v>35</v>
      </c>
      <c r="AX519" s="11" t="s">
        <v>72</v>
      </c>
      <c r="AY519" s="244" t="s">
        <v>143</v>
      </c>
    </row>
    <row r="520" s="12" customFormat="1">
      <c r="B520" s="245"/>
      <c r="C520" s="246"/>
      <c r="D520" s="232" t="s">
        <v>155</v>
      </c>
      <c r="E520" s="247" t="s">
        <v>21</v>
      </c>
      <c r="F520" s="248" t="s">
        <v>1026</v>
      </c>
      <c r="G520" s="246"/>
      <c r="H520" s="249">
        <v>1.3999999999999999</v>
      </c>
      <c r="I520" s="250"/>
      <c r="J520" s="246"/>
      <c r="K520" s="246"/>
      <c r="L520" s="251"/>
      <c r="M520" s="252"/>
      <c r="N520" s="253"/>
      <c r="O520" s="253"/>
      <c r="P520" s="253"/>
      <c r="Q520" s="253"/>
      <c r="R520" s="253"/>
      <c r="S520" s="253"/>
      <c r="T520" s="254"/>
      <c r="AT520" s="255" t="s">
        <v>155</v>
      </c>
      <c r="AU520" s="255" t="s">
        <v>82</v>
      </c>
      <c r="AV520" s="12" t="s">
        <v>82</v>
      </c>
      <c r="AW520" s="12" t="s">
        <v>35</v>
      </c>
      <c r="AX520" s="12" t="s">
        <v>80</v>
      </c>
      <c r="AY520" s="255" t="s">
        <v>143</v>
      </c>
    </row>
    <row r="521" s="1" customFormat="1" ht="16.5" customHeight="1">
      <c r="B521" s="45"/>
      <c r="C521" s="267" t="s">
        <v>684</v>
      </c>
      <c r="D521" s="267" t="s">
        <v>235</v>
      </c>
      <c r="E521" s="268" t="s">
        <v>662</v>
      </c>
      <c r="F521" s="269" t="s">
        <v>663</v>
      </c>
      <c r="G521" s="270" t="s">
        <v>419</v>
      </c>
      <c r="H521" s="271">
        <v>1.54</v>
      </c>
      <c r="I521" s="272"/>
      <c r="J521" s="273">
        <f>ROUND(I521*H521,2)</f>
        <v>0</v>
      </c>
      <c r="K521" s="269" t="s">
        <v>150</v>
      </c>
      <c r="L521" s="274"/>
      <c r="M521" s="275" t="s">
        <v>21</v>
      </c>
      <c r="N521" s="276" t="s">
        <v>43</v>
      </c>
      <c r="O521" s="46"/>
      <c r="P521" s="229">
        <f>O521*H521</f>
        <v>0</v>
      </c>
      <c r="Q521" s="229">
        <v>6.0000000000000002E-05</v>
      </c>
      <c r="R521" s="229">
        <f>Q521*H521</f>
        <v>9.240000000000001E-05</v>
      </c>
      <c r="S521" s="229">
        <v>0</v>
      </c>
      <c r="T521" s="230">
        <f>S521*H521</f>
        <v>0</v>
      </c>
      <c r="AR521" s="23" t="s">
        <v>338</v>
      </c>
      <c r="AT521" s="23" t="s">
        <v>235</v>
      </c>
      <c r="AU521" s="23" t="s">
        <v>82</v>
      </c>
      <c r="AY521" s="23" t="s">
        <v>143</v>
      </c>
      <c r="BE521" s="231">
        <f>IF(N521="základní",J521,0)</f>
        <v>0</v>
      </c>
      <c r="BF521" s="231">
        <f>IF(N521="snížená",J521,0)</f>
        <v>0</v>
      </c>
      <c r="BG521" s="231">
        <f>IF(N521="zákl. přenesená",J521,0)</f>
        <v>0</v>
      </c>
      <c r="BH521" s="231">
        <f>IF(N521="sníž. přenesená",J521,0)</f>
        <v>0</v>
      </c>
      <c r="BI521" s="231">
        <f>IF(N521="nulová",J521,0)</f>
        <v>0</v>
      </c>
      <c r="BJ521" s="23" t="s">
        <v>80</v>
      </c>
      <c r="BK521" s="231">
        <f>ROUND(I521*H521,2)</f>
        <v>0</v>
      </c>
      <c r="BL521" s="23" t="s">
        <v>239</v>
      </c>
      <c r="BM521" s="23" t="s">
        <v>664</v>
      </c>
    </row>
    <row r="522" s="11" customFormat="1">
      <c r="B522" s="235"/>
      <c r="C522" s="236"/>
      <c r="D522" s="232" t="s">
        <v>155</v>
      </c>
      <c r="E522" s="237" t="s">
        <v>21</v>
      </c>
      <c r="F522" s="238" t="s">
        <v>261</v>
      </c>
      <c r="G522" s="236"/>
      <c r="H522" s="237" t="s">
        <v>21</v>
      </c>
      <c r="I522" s="239"/>
      <c r="J522" s="236"/>
      <c r="K522" s="236"/>
      <c r="L522" s="240"/>
      <c r="M522" s="241"/>
      <c r="N522" s="242"/>
      <c r="O522" s="242"/>
      <c r="P522" s="242"/>
      <c r="Q522" s="242"/>
      <c r="R522" s="242"/>
      <c r="S522" s="242"/>
      <c r="T522" s="243"/>
      <c r="AT522" s="244" t="s">
        <v>155</v>
      </c>
      <c r="AU522" s="244" t="s">
        <v>82</v>
      </c>
      <c r="AV522" s="11" t="s">
        <v>80</v>
      </c>
      <c r="AW522" s="11" t="s">
        <v>35</v>
      </c>
      <c r="AX522" s="11" t="s">
        <v>72</v>
      </c>
      <c r="AY522" s="244" t="s">
        <v>143</v>
      </c>
    </row>
    <row r="523" s="12" customFormat="1">
      <c r="B523" s="245"/>
      <c r="C523" s="246"/>
      <c r="D523" s="232" t="s">
        <v>155</v>
      </c>
      <c r="E523" s="247" t="s">
        <v>21</v>
      </c>
      <c r="F523" s="248" t="s">
        <v>1026</v>
      </c>
      <c r="G523" s="246"/>
      <c r="H523" s="249">
        <v>1.3999999999999999</v>
      </c>
      <c r="I523" s="250"/>
      <c r="J523" s="246"/>
      <c r="K523" s="246"/>
      <c r="L523" s="251"/>
      <c r="M523" s="252"/>
      <c r="N523" s="253"/>
      <c r="O523" s="253"/>
      <c r="P523" s="253"/>
      <c r="Q523" s="253"/>
      <c r="R523" s="253"/>
      <c r="S523" s="253"/>
      <c r="T523" s="254"/>
      <c r="AT523" s="255" t="s">
        <v>155</v>
      </c>
      <c r="AU523" s="255" t="s">
        <v>82</v>
      </c>
      <c r="AV523" s="12" t="s">
        <v>82</v>
      </c>
      <c r="AW523" s="12" t="s">
        <v>35</v>
      </c>
      <c r="AX523" s="12" t="s">
        <v>80</v>
      </c>
      <c r="AY523" s="255" t="s">
        <v>143</v>
      </c>
    </row>
    <row r="524" s="12" customFormat="1">
      <c r="B524" s="245"/>
      <c r="C524" s="246"/>
      <c r="D524" s="232" t="s">
        <v>155</v>
      </c>
      <c r="E524" s="246"/>
      <c r="F524" s="248" t="s">
        <v>1027</v>
      </c>
      <c r="G524" s="246"/>
      <c r="H524" s="249">
        <v>1.54</v>
      </c>
      <c r="I524" s="250"/>
      <c r="J524" s="246"/>
      <c r="K524" s="246"/>
      <c r="L524" s="251"/>
      <c r="M524" s="252"/>
      <c r="N524" s="253"/>
      <c r="O524" s="253"/>
      <c r="P524" s="253"/>
      <c r="Q524" s="253"/>
      <c r="R524" s="253"/>
      <c r="S524" s="253"/>
      <c r="T524" s="254"/>
      <c r="AT524" s="255" t="s">
        <v>155</v>
      </c>
      <c r="AU524" s="255" t="s">
        <v>82</v>
      </c>
      <c r="AV524" s="12" t="s">
        <v>82</v>
      </c>
      <c r="AW524" s="12" t="s">
        <v>6</v>
      </c>
      <c r="AX524" s="12" t="s">
        <v>80</v>
      </c>
      <c r="AY524" s="255" t="s">
        <v>143</v>
      </c>
    </row>
    <row r="525" s="1" customFormat="1" ht="25.5" customHeight="1">
      <c r="B525" s="45"/>
      <c r="C525" s="220" t="s">
        <v>691</v>
      </c>
      <c r="D525" s="220" t="s">
        <v>146</v>
      </c>
      <c r="E525" s="221" t="s">
        <v>666</v>
      </c>
      <c r="F525" s="222" t="s">
        <v>667</v>
      </c>
      <c r="G525" s="223" t="s">
        <v>162</v>
      </c>
      <c r="H525" s="224">
        <v>3.8900000000000001</v>
      </c>
      <c r="I525" s="225"/>
      <c r="J525" s="226">
        <f>ROUND(I525*H525,2)</f>
        <v>0</v>
      </c>
      <c r="K525" s="222" t="s">
        <v>150</v>
      </c>
      <c r="L525" s="71"/>
      <c r="M525" s="227" t="s">
        <v>21</v>
      </c>
      <c r="N525" s="228" t="s">
        <v>43</v>
      </c>
      <c r="O525" s="46"/>
      <c r="P525" s="229">
        <f>O525*H525</f>
        <v>0</v>
      </c>
      <c r="Q525" s="229">
        <v>0.0071500000000000001</v>
      </c>
      <c r="R525" s="229">
        <f>Q525*H525</f>
        <v>0.027813500000000001</v>
      </c>
      <c r="S525" s="229">
        <v>0</v>
      </c>
      <c r="T525" s="230">
        <f>S525*H525</f>
        <v>0</v>
      </c>
      <c r="AR525" s="23" t="s">
        <v>239</v>
      </c>
      <c r="AT525" s="23" t="s">
        <v>146</v>
      </c>
      <c r="AU525" s="23" t="s">
        <v>82</v>
      </c>
      <c r="AY525" s="23" t="s">
        <v>143</v>
      </c>
      <c r="BE525" s="231">
        <f>IF(N525="základní",J525,0)</f>
        <v>0</v>
      </c>
      <c r="BF525" s="231">
        <f>IF(N525="snížená",J525,0)</f>
        <v>0</v>
      </c>
      <c r="BG525" s="231">
        <f>IF(N525="zákl. přenesená",J525,0)</f>
        <v>0</v>
      </c>
      <c r="BH525" s="231">
        <f>IF(N525="sníž. přenesená",J525,0)</f>
        <v>0</v>
      </c>
      <c r="BI525" s="231">
        <f>IF(N525="nulová",J525,0)</f>
        <v>0</v>
      </c>
      <c r="BJ525" s="23" t="s">
        <v>80</v>
      </c>
      <c r="BK525" s="231">
        <f>ROUND(I525*H525,2)</f>
        <v>0</v>
      </c>
      <c r="BL525" s="23" t="s">
        <v>239</v>
      </c>
      <c r="BM525" s="23" t="s">
        <v>668</v>
      </c>
    </row>
    <row r="526" s="1" customFormat="1">
      <c r="B526" s="45"/>
      <c r="C526" s="73"/>
      <c r="D526" s="232" t="s">
        <v>153</v>
      </c>
      <c r="E526" s="73"/>
      <c r="F526" s="233" t="s">
        <v>669</v>
      </c>
      <c r="G526" s="73"/>
      <c r="H526" s="73"/>
      <c r="I526" s="190"/>
      <c r="J526" s="73"/>
      <c r="K526" s="73"/>
      <c r="L526" s="71"/>
      <c r="M526" s="234"/>
      <c r="N526" s="46"/>
      <c r="O526" s="46"/>
      <c r="P526" s="46"/>
      <c r="Q526" s="46"/>
      <c r="R526" s="46"/>
      <c r="S526" s="46"/>
      <c r="T526" s="94"/>
      <c r="AT526" s="23" t="s">
        <v>153</v>
      </c>
      <c r="AU526" s="23" t="s">
        <v>82</v>
      </c>
    </row>
    <row r="527" s="11" customFormat="1">
      <c r="B527" s="235"/>
      <c r="C527" s="236"/>
      <c r="D527" s="232" t="s">
        <v>155</v>
      </c>
      <c r="E527" s="237" t="s">
        <v>21</v>
      </c>
      <c r="F527" s="238" t="s">
        <v>261</v>
      </c>
      <c r="G527" s="236"/>
      <c r="H527" s="237" t="s">
        <v>21</v>
      </c>
      <c r="I527" s="239"/>
      <c r="J527" s="236"/>
      <c r="K527" s="236"/>
      <c r="L527" s="240"/>
      <c r="M527" s="241"/>
      <c r="N527" s="242"/>
      <c r="O527" s="242"/>
      <c r="P527" s="242"/>
      <c r="Q527" s="242"/>
      <c r="R527" s="242"/>
      <c r="S527" s="242"/>
      <c r="T527" s="243"/>
      <c r="AT527" s="244" t="s">
        <v>155</v>
      </c>
      <c r="AU527" s="244" t="s">
        <v>82</v>
      </c>
      <c r="AV527" s="11" t="s">
        <v>80</v>
      </c>
      <c r="AW527" s="11" t="s">
        <v>35</v>
      </c>
      <c r="AX527" s="11" t="s">
        <v>72</v>
      </c>
      <c r="AY527" s="244" t="s">
        <v>143</v>
      </c>
    </row>
    <row r="528" s="12" customFormat="1">
      <c r="B528" s="245"/>
      <c r="C528" s="246"/>
      <c r="D528" s="232" t="s">
        <v>155</v>
      </c>
      <c r="E528" s="247" t="s">
        <v>21</v>
      </c>
      <c r="F528" s="248" t="s">
        <v>1380</v>
      </c>
      <c r="G528" s="246"/>
      <c r="H528" s="249">
        <v>3.8900000000000001</v>
      </c>
      <c r="I528" s="250"/>
      <c r="J528" s="246"/>
      <c r="K528" s="246"/>
      <c r="L528" s="251"/>
      <c r="M528" s="252"/>
      <c r="N528" s="253"/>
      <c r="O528" s="253"/>
      <c r="P528" s="253"/>
      <c r="Q528" s="253"/>
      <c r="R528" s="253"/>
      <c r="S528" s="253"/>
      <c r="T528" s="254"/>
      <c r="AT528" s="255" t="s">
        <v>155</v>
      </c>
      <c r="AU528" s="255" t="s">
        <v>82</v>
      </c>
      <c r="AV528" s="12" t="s">
        <v>82</v>
      </c>
      <c r="AW528" s="12" t="s">
        <v>35</v>
      </c>
      <c r="AX528" s="12" t="s">
        <v>80</v>
      </c>
      <c r="AY528" s="255" t="s">
        <v>143</v>
      </c>
    </row>
    <row r="529" s="1" customFormat="1" ht="25.5" customHeight="1">
      <c r="B529" s="45"/>
      <c r="C529" s="220" t="s">
        <v>695</v>
      </c>
      <c r="D529" s="220" t="s">
        <v>146</v>
      </c>
      <c r="E529" s="221" t="s">
        <v>671</v>
      </c>
      <c r="F529" s="222" t="s">
        <v>672</v>
      </c>
      <c r="G529" s="223" t="s">
        <v>162</v>
      </c>
      <c r="H529" s="224">
        <v>23.34</v>
      </c>
      <c r="I529" s="225"/>
      <c r="J529" s="226">
        <f>ROUND(I529*H529,2)</f>
        <v>0</v>
      </c>
      <c r="K529" s="222" t="s">
        <v>150</v>
      </c>
      <c r="L529" s="71"/>
      <c r="M529" s="227" t="s">
        <v>21</v>
      </c>
      <c r="N529" s="228" t="s">
        <v>43</v>
      </c>
      <c r="O529" s="46"/>
      <c r="P529" s="229">
        <f>O529*H529</f>
        <v>0</v>
      </c>
      <c r="Q529" s="229">
        <v>0.0017899999999999999</v>
      </c>
      <c r="R529" s="229">
        <f>Q529*H529</f>
        <v>0.041778599999999999</v>
      </c>
      <c r="S529" s="229">
        <v>0</v>
      </c>
      <c r="T529" s="230">
        <f>S529*H529</f>
        <v>0</v>
      </c>
      <c r="AR529" s="23" t="s">
        <v>239</v>
      </c>
      <c r="AT529" s="23" t="s">
        <v>146</v>
      </c>
      <c r="AU529" s="23" t="s">
        <v>82</v>
      </c>
      <c r="AY529" s="23" t="s">
        <v>143</v>
      </c>
      <c r="BE529" s="231">
        <f>IF(N529="základní",J529,0)</f>
        <v>0</v>
      </c>
      <c r="BF529" s="231">
        <f>IF(N529="snížená",J529,0)</f>
        <v>0</v>
      </c>
      <c r="BG529" s="231">
        <f>IF(N529="zákl. přenesená",J529,0)</f>
        <v>0</v>
      </c>
      <c r="BH529" s="231">
        <f>IF(N529="sníž. přenesená",J529,0)</f>
        <v>0</v>
      </c>
      <c r="BI529" s="231">
        <f>IF(N529="nulová",J529,0)</f>
        <v>0</v>
      </c>
      <c r="BJ529" s="23" t="s">
        <v>80</v>
      </c>
      <c r="BK529" s="231">
        <f>ROUND(I529*H529,2)</f>
        <v>0</v>
      </c>
      <c r="BL529" s="23" t="s">
        <v>239</v>
      </c>
      <c r="BM529" s="23" t="s">
        <v>673</v>
      </c>
    </row>
    <row r="530" s="1" customFormat="1">
      <c r="B530" s="45"/>
      <c r="C530" s="73"/>
      <c r="D530" s="232" t="s">
        <v>153</v>
      </c>
      <c r="E530" s="73"/>
      <c r="F530" s="233" t="s">
        <v>669</v>
      </c>
      <c r="G530" s="73"/>
      <c r="H530" s="73"/>
      <c r="I530" s="190"/>
      <c r="J530" s="73"/>
      <c r="K530" s="73"/>
      <c r="L530" s="71"/>
      <c r="M530" s="234"/>
      <c r="N530" s="46"/>
      <c r="O530" s="46"/>
      <c r="P530" s="46"/>
      <c r="Q530" s="46"/>
      <c r="R530" s="46"/>
      <c r="S530" s="46"/>
      <c r="T530" s="94"/>
      <c r="AT530" s="23" t="s">
        <v>153</v>
      </c>
      <c r="AU530" s="23" t="s">
        <v>82</v>
      </c>
    </row>
    <row r="531" s="11" customFormat="1">
      <c r="B531" s="235"/>
      <c r="C531" s="236"/>
      <c r="D531" s="232" t="s">
        <v>155</v>
      </c>
      <c r="E531" s="237" t="s">
        <v>21</v>
      </c>
      <c r="F531" s="238" t="s">
        <v>261</v>
      </c>
      <c r="G531" s="236"/>
      <c r="H531" s="237" t="s">
        <v>21</v>
      </c>
      <c r="I531" s="239"/>
      <c r="J531" s="236"/>
      <c r="K531" s="236"/>
      <c r="L531" s="240"/>
      <c r="M531" s="241"/>
      <c r="N531" s="242"/>
      <c r="O531" s="242"/>
      <c r="P531" s="242"/>
      <c r="Q531" s="242"/>
      <c r="R531" s="242"/>
      <c r="S531" s="242"/>
      <c r="T531" s="243"/>
      <c r="AT531" s="244" t="s">
        <v>155</v>
      </c>
      <c r="AU531" s="244" t="s">
        <v>82</v>
      </c>
      <c r="AV531" s="11" t="s">
        <v>80</v>
      </c>
      <c r="AW531" s="11" t="s">
        <v>35</v>
      </c>
      <c r="AX531" s="11" t="s">
        <v>72</v>
      </c>
      <c r="AY531" s="244" t="s">
        <v>143</v>
      </c>
    </row>
    <row r="532" s="12" customFormat="1">
      <c r="B532" s="245"/>
      <c r="C532" s="246"/>
      <c r="D532" s="232" t="s">
        <v>155</v>
      </c>
      <c r="E532" s="247" t="s">
        <v>21</v>
      </c>
      <c r="F532" s="248" t="s">
        <v>1380</v>
      </c>
      <c r="G532" s="246"/>
      <c r="H532" s="249">
        <v>3.8900000000000001</v>
      </c>
      <c r="I532" s="250"/>
      <c r="J532" s="246"/>
      <c r="K532" s="246"/>
      <c r="L532" s="251"/>
      <c r="M532" s="252"/>
      <c r="N532" s="253"/>
      <c r="O532" s="253"/>
      <c r="P532" s="253"/>
      <c r="Q532" s="253"/>
      <c r="R532" s="253"/>
      <c r="S532" s="253"/>
      <c r="T532" s="254"/>
      <c r="AT532" s="255" t="s">
        <v>155</v>
      </c>
      <c r="AU532" s="255" t="s">
        <v>82</v>
      </c>
      <c r="AV532" s="12" t="s">
        <v>82</v>
      </c>
      <c r="AW532" s="12" t="s">
        <v>35</v>
      </c>
      <c r="AX532" s="12" t="s">
        <v>80</v>
      </c>
      <c r="AY532" s="255" t="s">
        <v>143</v>
      </c>
    </row>
    <row r="533" s="12" customFormat="1">
      <c r="B533" s="245"/>
      <c r="C533" s="246"/>
      <c r="D533" s="232" t="s">
        <v>155</v>
      </c>
      <c r="E533" s="246"/>
      <c r="F533" s="248" t="s">
        <v>1383</v>
      </c>
      <c r="G533" s="246"/>
      <c r="H533" s="249">
        <v>23.34</v>
      </c>
      <c r="I533" s="250"/>
      <c r="J533" s="246"/>
      <c r="K533" s="246"/>
      <c r="L533" s="251"/>
      <c r="M533" s="252"/>
      <c r="N533" s="253"/>
      <c r="O533" s="253"/>
      <c r="P533" s="253"/>
      <c r="Q533" s="253"/>
      <c r="R533" s="253"/>
      <c r="S533" s="253"/>
      <c r="T533" s="254"/>
      <c r="AT533" s="255" t="s">
        <v>155</v>
      </c>
      <c r="AU533" s="255" t="s">
        <v>82</v>
      </c>
      <c r="AV533" s="12" t="s">
        <v>82</v>
      </c>
      <c r="AW533" s="12" t="s">
        <v>6</v>
      </c>
      <c r="AX533" s="12" t="s">
        <v>80</v>
      </c>
      <c r="AY533" s="255" t="s">
        <v>143</v>
      </c>
    </row>
    <row r="534" s="1" customFormat="1" ht="38.25" customHeight="1">
      <c r="B534" s="45"/>
      <c r="C534" s="220" t="s">
        <v>702</v>
      </c>
      <c r="D534" s="220" t="s">
        <v>146</v>
      </c>
      <c r="E534" s="221" t="s">
        <v>676</v>
      </c>
      <c r="F534" s="222" t="s">
        <v>677</v>
      </c>
      <c r="G534" s="223" t="s">
        <v>370</v>
      </c>
      <c r="H534" s="224">
        <v>0.16400000000000001</v>
      </c>
      <c r="I534" s="225"/>
      <c r="J534" s="226">
        <f>ROUND(I534*H534,2)</f>
        <v>0</v>
      </c>
      <c r="K534" s="222" t="s">
        <v>150</v>
      </c>
      <c r="L534" s="71"/>
      <c r="M534" s="227" t="s">
        <v>21</v>
      </c>
      <c r="N534" s="228" t="s">
        <v>43</v>
      </c>
      <c r="O534" s="46"/>
      <c r="P534" s="229">
        <f>O534*H534</f>
        <v>0</v>
      </c>
      <c r="Q534" s="229">
        <v>0</v>
      </c>
      <c r="R534" s="229">
        <f>Q534*H534</f>
        <v>0</v>
      </c>
      <c r="S534" s="229">
        <v>0</v>
      </c>
      <c r="T534" s="230">
        <f>S534*H534</f>
        <v>0</v>
      </c>
      <c r="AR534" s="23" t="s">
        <v>239</v>
      </c>
      <c r="AT534" s="23" t="s">
        <v>146</v>
      </c>
      <c r="AU534" s="23" t="s">
        <v>82</v>
      </c>
      <c r="AY534" s="23" t="s">
        <v>143</v>
      </c>
      <c r="BE534" s="231">
        <f>IF(N534="základní",J534,0)</f>
        <v>0</v>
      </c>
      <c r="BF534" s="231">
        <f>IF(N534="snížená",J534,0)</f>
        <v>0</v>
      </c>
      <c r="BG534" s="231">
        <f>IF(N534="zákl. přenesená",J534,0)</f>
        <v>0</v>
      </c>
      <c r="BH534" s="231">
        <f>IF(N534="sníž. přenesená",J534,0)</f>
        <v>0</v>
      </c>
      <c r="BI534" s="231">
        <f>IF(N534="nulová",J534,0)</f>
        <v>0</v>
      </c>
      <c r="BJ534" s="23" t="s">
        <v>80</v>
      </c>
      <c r="BK534" s="231">
        <f>ROUND(I534*H534,2)</f>
        <v>0</v>
      </c>
      <c r="BL534" s="23" t="s">
        <v>239</v>
      </c>
      <c r="BM534" s="23" t="s">
        <v>678</v>
      </c>
    </row>
    <row r="535" s="1" customFormat="1">
      <c r="B535" s="45"/>
      <c r="C535" s="73"/>
      <c r="D535" s="232" t="s">
        <v>153</v>
      </c>
      <c r="E535" s="73"/>
      <c r="F535" s="233" t="s">
        <v>679</v>
      </c>
      <c r="G535" s="73"/>
      <c r="H535" s="73"/>
      <c r="I535" s="190"/>
      <c r="J535" s="73"/>
      <c r="K535" s="73"/>
      <c r="L535" s="71"/>
      <c r="M535" s="234"/>
      <c r="N535" s="46"/>
      <c r="O535" s="46"/>
      <c r="P535" s="46"/>
      <c r="Q535" s="46"/>
      <c r="R535" s="46"/>
      <c r="S535" s="46"/>
      <c r="T535" s="94"/>
      <c r="AT535" s="23" t="s">
        <v>153</v>
      </c>
      <c r="AU535" s="23" t="s">
        <v>82</v>
      </c>
    </row>
    <row r="536" s="1" customFormat="1" ht="38.25" customHeight="1">
      <c r="B536" s="45"/>
      <c r="C536" s="220" t="s">
        <v>707</v>
      </c>
      <c r="D536" s="220" t="s">
        <v>146</v>
      </c>
      <c r="E536" s="221" t="s">
        <v>681</v>
      </c>
      <c r="F536" s="222" t="s">
        <v>682</v>
      </c>
      <c r="G536" s="223" t="s">
        <v>370</v>
      </c>
      <c r="H536" s="224">
        <v>0.16400000000000001</v>
      </c>
      <c r="I536" s="225"/>
      <c r="J536" s="226">
        <f>ROUND(I536*H536,2)</f>
        <v>0</v>
      </c>
      <c r="K536" s="222" t="s">
        <v>150</v>
      </c>
      <c r="L536" s="71"/>
      <c r="M536" s="227" t="s">
        <v>21</v>
      </c>
      <c r="N536" s="228" t="s">
        <v>43</v>
      </c>
      <c r="O536" s="46"/>
      <c r="P536" s="229">
        <f>O536*H536</f>
        <v>0</v>
      </c>
      <c r="Q536" s="229">
        <v>0</v>
      </c>
      <c r="R536" s="229">
        <f>Q536*H536</f>
        <v>0</v>
      </c>
      <c r="S536" s="229">
        <v>0</v>
      </c>
      <c r="T536" s="230">
        <f>S536*H536</f>
        <v>0</v>
      </c>
      <c r="AR536" s="23" t="s">
        <v>239</v>
      </c>
      <c r="AT536" s="23" t="s">
        <v>146</v>
      </c>
      <c r="AU536" s="23" t="s">
        <v>82</v>
      </c>
      <c r="AY536" s="23" t="s">
        <v>143</v>
      </c>
      <c r="BE536" s="231">
        <f>IF(N536="základní",J536,0)</f>
        <v>0</v>
      </c>
      <c r="BF536" s="231">
        <f>IF(N536="snížená",J536,0)</f>
        <v>0</v>
      </c>
      <c r="BG536" s="231">
        <f>IF(N536="zákl. přenesená",J536,0)</f>
        <v>0</v>
      </c>
      <c r="BH536" s="231">
        <f>IF(N536="sníž. přenesená",J536,0)</f>
        <v>0</v>
      </c>
      <c r="BI536" s="231">
        <f>IF(N536="nulová",J536,0)</f>
        <v>0</v>
      </c>
      <c r="BJ536" s="23" t="s">
        <v>80</v>
      </c>
      <c r="BK536" s="231">
        <f>ROUND(I536*H536,2)</f>
        <v>0</v>
      </c>
      <c r="BL536" s="23" t="s">
        <v>239</v>
      </c>
      <c r="BM536" s="23" t="s">
        <v>683</v>
      </c>
    </row>
    <row r="537" s="1" customFormat="1">
      <c r="B537" s="45"/>
      <c r="C537" s="73"/>
      <c r="D537" s="232" t="s">
        <v>153</v>
      </c>
      <c r="E537" s="73"/>
      <c r="F537" s="233" t="s">
        <v>679</v>
      </c>
      <c r="G537" s="73"/>
      <c r="H537" s="73"/>
      <c r="I537" s="190"/>
      <c r="J537" s="73"/>
      <c r="K537" s="73"/>
      <c r="L537" s="71"/>
      <c r="M537" s="234"/>
      <c r="N537" s="46"/>
      <c r="O537" s="46"/>
      <c r="P537" s="46"/>
      <c r="Q537" s="46"/>
      <c r="R537" s="46"/>
      <c r="S537" s="46"/>
      <c r="T537" s="94"/>
      <c r="AT537" s="23" t="s">
        <v>153</v>
      </c>
      <c r="AU537" s="23" t="s">
        <v>82</v>
      </c>
    </row>
    <row r="538" s="1" customFormat="1" ht="38.25" customHeight="1">
      <c r="B538" s="45"/>
      <c r="C538" s="220" t="s">
        <v>711</v>
      </c>
      <c r="D538" s="220" t="s">
        <v>146</v>
      </c>
      <c r="E538" s="221" t="s">
        <v>685</v>
      </c>
      <c r="F538" s="222" t="s">
        <v>686</v>
      </c>
      <c r="G538" s="223" t="s">
        <v>370</v>
      </c>
      <c r="H538" s="224">
        <v>3.1160000000000001</v>
      </c>
      <c r="I538" s="225"/>
      <c r="J538" s="226">
        <f>ROUND(I538*H538,2)</f>
        <v>0</v>
      </c>
      <c r="K538" s="222" t="s">
        <v>150</v>
      </c>
      <c r="L538" s="71"/>
      <c r="M538" s="227" t="s">
        <v>21</v>
      </c>
      <c r="N538" s="228" t="s">
        <v>43</v>
      </c>
      <c r="O538" s="46"/>
      <c r="P538" s="229">
        <f>O538*H538</f>
        <v>0</v>
      </c>
      <c r="Q538" s="229">
        <v>0</v>
      </c>
      <c r="R538" s="229">
        <f>Q538*H538</f>
        <v>0</v>
      </c>
      <c r="S538" s="229">
        <v>0</v>
      </c>
      <c r="T538" s="230">
        <f>S538*H538</f>
        <v>0</v>
      </c>
      <c r="AR538" s="23" t="s">
        <v>239</v>
      </c>
      <c r="AT538" s="23" t="s">
        <v>146</v>
      </c>
      <c r="AU538" s="23" t="s">
        <v>82</v>
      </c>
      <c r="AY538" s="23" t="s">
        <v>143</v>
      </c>
      <c r="BE538" s="231">
        <f>IF(N538="základní",J538,0)</f>
        <v>0</v>
      </c>
      <c r="BF538" s="231">
        <f>IF(N538="snížená",J538,0)</f>
        <v>0</v>
      </c>
      <c r="BG538" s="231">
        <f>IF(N538="zákl. přenesená",J538,0)</f>
        <v>0</v>
      </c>
      <c r="BH538" s="231">
        <f>IF(N538="sníž. přenesená",J538,0)</f>
        <v>0</v>
      </c>
      <c r="BI538" s="231">
        <f>IF(N538="nulová",J538,0)</f>
        <v>0</v>
      </c>
      <c r="BJ538" s="23" t="s">
        <v>80</v>
      </c>
      <c r="BK538" s="231">
        <f>ROUND(I538*H538,2)</f>
        <v>0</v>
      </c>
      <c r="BL538" s="23" t="s">
        <v>239</v>
      </c>
      <c r="BM538" s="23" t="s">
        <v>687</v>
      </c>
    </row>
    <row r="539" s="1" customFormat="1">
      <c r="B539" s="45"/>
      <c r="C539" s="73"/>
      <c r="D539" s="232" t="s">
        <v>153</v>
      </c>
      <c r="E539" s="73"/>
      <c r="F539" s="233" t="s">
        <v>679</v>
      </c>
      <c r="G539" s="73"/>
      <c r="H539" s="73"/>
      <c r="I539" s="190"/>
      <c r="J539" s="73"/>
      <c r="K539" s="73"/>
      <c r="L539" s="71"/>
      <c r="M539" s="234"/>
      <c r="N539" s="46"/>
      <c r="O539" s="46"/>
      <c r="P539" s="46"/>
      <c r="Q539" s="46"/>
      <c r="R539" s="46"/>
      <c r="S539" s="46"/>
      <c r="T539" s="94"/>
      <c r="AT539" s="23" t="s">
        <v>153</v>
      </c>
      <c r="AU539" s="23" t="s">
        <v>82</v>
      </c>
    </row>
    <row r="540" s="12" customFormat="1">
      <c r="B540" s="245"/>
      <c r="C540" s="246"/>
      <c r="D540" s="232" t="s">
        <v>155</v>
      </c>
      <c r="E540" s="246"/>
      <c r="F540" s="248" t="s">
        <v>1384</v>
      </c>
      <c r="G540" s="246"/>
      <c r="H540" s="249">
        <v>3.1160000000000001</v>
      </c>
      <c r="I540" s="250"/>
      <c r="J540" s="246"/>
      <c r="K540" s="246"/>
      <c r="L540" s="251"/>
      <c r="M540" s="252"/>
      <c r="N540" s="253"/>
      <c r="O540" s="253"/>
      <c r="P540" s="253"/>
      <c r="Q540" s="253"/>
      <c r="R540" s="253"/>
      <c r="S540" s="253"/>
      <c r="T540" s="254"/>
      <c r="AT540" s="255" t="s">
        <v>155</v>
      </c>
      <c r="AU540" s="255" t="s">
        <v>82</v>
      </c>
      <c r="AV540" s="12" t="s">
        <v>82</v>
      </c>
      <c r="AW540" s="12" t="s">
        <v>6</v>
      </c>
      <c r="AX540" s="12" t="s">
        <v>80</v>
      </c>
      <c r="AY540" s="255" t="s">
        <v>143</v>
      </c>
    </row>
    <row r="541" s="10" customFormat="1" ht="29.88" customHeight="1">
      <c r="B541" s="204"/>
      <c r="C541" s="205"/>
      <c r="D541" s="206" t="s">
        <v>71</v>
      </c>
      <c r="E541" s="218" t="s">
        <v>1030</v>
      </c>
      <c r="F541" s="218" t="s">
        <v>1031</v>
      </c>
      <c r="G541" s="205"/>
      <c r="H541" s="205"/>
      <c r="I541" s="208"/>
      <c r="J541" s="219">
        <f>BK541</f>
        <v>0</v>
      </c>
      <c r="K541" s="205"/>
      <c r="L541" s="210"/>
      <c r="M541" s="211"/>
      <c r="N541" s="212"/>
      <c r="O541" s="212"/>
      <c r="P541" s="213">
        <f>SUM(P542:P547)</f>
        <v>0</v>
      </c>
      <c r="Q541" s="212"/>
      <c r="R541" s="213">
        <f>SUM(R542:R547)</f>
        <v>0</v>
      </c>
      <c r="S541" s="212"/>
      <c r="T541" s="214">
        <f>SUM(T542:T547)</f>
        <v>0.26601000000000002</v>
      </c>
      <c r="AR541" s="215" t="s">
        <v>82</v>
      </c>
      <c r="AT541" s="216" t="s">
        <v>71</v>
      </c>
      <c r="AU541" s="216" t="s">
        <v>80</v>
      </c>
      <c r="AY541" s="215" t="s">
        <v>143</v>
      </c>
      <c r="BK541" s="217">
        <f>SUM(BK542:BK547)</f>
        <v>0</v>
      </c>
    </row>
    <row r="542" s="1" customFormat="1" ht="25.5" customHeight="1">
      <c r="B542" s="45"/>
      <c r="C542" s="220" t="s">
        <v>716</v>
      </c>
      <c r="D542" s="220" t="s">
        <v>146</v>
      </c>
      <c r="E542" s="221" t="s">
        <v>1032</v>
      </c>
      <c r="F542" s="222" t="s">
        <v>1033</v>
      </c>
      <c r="G542" s="223" t="s">
        <v>162</v>
      </c>
      <c r="H542" s="224">
        <v>88.670000000000002</v>
      </c>
      <c r="I542" s="225"/>
      <c r="J542" s="226">
        <f>ROUND(I542*H542,2)</f>
        <v>0</v>
      </c>
      <c r="K542" s="222" t="s">
        <v>150</v>
      </c>
      <c r="L542" s="71"/>
      <c r="M542" s="227" t="s">
        <v>21</v>
      </c>
      <c r="N542" s="228" t="s">
        <v>43</v>
      </c>
      <c r="O542" s="46"/>
      <c r="P542" s="229">
        <f>O542*H542</f>
        <v>0</v>
      </c>
      <c r="Q542" s="229">
        <v>0</v>
      </c>
      <c r="R542" s="229">
        <f>Q542*H542</f>
        <v>0</v>
      </c>
      <c r="S542" s="229">
        <v>0.0030000000000000001</v>
      </c>
      <c r="T542" s="230">
        <f>S542*H542</f>
        <v>0.26601000000000002</v>
      </c>
      <c r="AR542" s="23" t="s">
        <v>239</v>
      </c>
      <c r="AT542" s="23" t="s">
        <v>146</v>
      </c>
      <c r="AU542" s="23" t="s">
        <v>82</v>
      </c>
      <c r="AY542" s="23" t="s">
        <v>143</v>
      </c>
      <c r="BE542" s="231">
        <f>IF(N542="základní",J542,0)</f>
        <v>0</v>
      </c>
      <c r="BF542" s="231">
        <f>IF(N542="snížená",J542,0)</f>
        <v>0</v>
      </c>
      <c r="BG542" s="231">
        <f>IF(N542="zákl. přenesená",J542,0)</f>
        <v>0</v>
      </c>
      <c r="BH542" s="231">
        <f>IF(N542="sníž. přenesená",J542,0)</f>
        <v>0</v>
      </c>
      <c r="BI542" s="231">
        <f>IF(N542="nulová",J542,0)</f>
        <v>0</v>
      </c>
      <c r="BJ542" s="23" t="s">
        <v>80</v>
      </c>
      <c r="BK542" s="231">
        <f>ROUND(I542*H542,2)</f>
        <v>0</v>
      </c>
      <c r="BL542" s="23" t="s">
        <v>239</v>
      </c>
      <c r="BM542" s="23" t="s">
        <v>1183</v>
      </c>
    </row>
    <row r="543" s="11" customFormat="1">
      <c r="B543" s="235"/>
      <c r="C543" s="236"/>
      <c r="D543" s="232" t="s">
        <v>155</v>
      </c>
      <c r="E543" s="237" t="s">
        <v>21</v>
      </c>
      <c r="F543" s="238" t="s">
        <v>1185</v>
      </c>
      <c r="G543" s="236"/>
      <c r="H543" s="237" t="s">
        <v>21</v>
      </c>
      <c r="I543" s="239"/>
      <c r="J543" s="236"/>
      <c r="K543" s="236"/>
      <c r="L543" s="240"/>
      <c r="M543" s="241"/>
      <c r="N543" s="242"/>
      <c r="O543" s="242"/>
      <c r="P543" s="242"/>
      <c r="Q543" s="242"/>
      <c r="R543" s="242"/>
      <c r="S543" s="242"/>
      <c r="T543" s="243"/>
      <c r="AT543" s="244" t="s">
        <v>155</v>
      </c>
      <c r="AU543" s="244" t="s">
        <v>82</v>
      </c>
      <c r="AV543" s="11" t="s">
        <v>80</v>
      </c>
      <c r="AW543" s="11" t="s">
        <v>35</v>
      </c>
      <c r="AX543" s="11" t="s">
        <v>72</v>
      </c>
      <c r="AY543" s="244" t="s">
        <v>143</v>
      </c>
    </row>
    <row r="544" s="12" customFormat="1">
      <c r="B544" s="245"/>
      <c r="C544" s="246"/>
      <c r="D544" s="232" t="s">
        <v>155</v>
      </c>
      <c r="E544" s="247" t="s">
        <v>21</v>
      </c>
      <c r="F544" s="248" t="s">
        <v>1385</v>
      </c>
      <c r="G544" s="246"/>
      <c r="H544" s="249">
        <v>88.670000000000002</v>
      </c>
      <c r="I544" s="250"/>
      <c r="J544" s="246"/>
      <c r="K544" s="246"/>
      <c r="L544" s="251"/>
      <c r="M544" s="252"/>
      <c r="N544" s="253"/>
      <c r="O544" s="253"/>
      <c r="P544" s="253"/>
      <c r="Q544" s="253"/>
      <c r="R544" s="253"/>
      <c r="S544" s="253"/>
      <c r="T544" s="254"/>
      <c r="AT544" s="255" t="s">
        <v>155</v>
      </c>
      <c r="AU544" s="255" t="s">
        <v>82</v>
      </c>
      <c r="AV544" s="12" t="s">
        <v>82</v>
      </c>
      <c r="AW544" s="12" t="s">
        <v>35</v>
      </c>
      <c r="AX544" s="12" t="s">
        <v>80</v>
      </c>
      <c r="AY544" s="255" t="s">
        <v>143</v>
      </c>
    </row>
    <row r="545" s="1" customFormat="1" ht="16.5" customHeight="1">
      <c r="B545" s="45"/>
      <c r="C545" s="220" t="s">
        <v>722</v>
      </c>
      <c r="D545" s="220" t="s">
        <v>146</v>
      </c>
      <c r="E545" s="221" t="s">
        <v>1037</v>
      </c>
      <c r="F545" s="222" t="s">
        <v>1038</v>
      </c>
      <c r="G545" s="223" t="s">
        <v>162</v>
      </c>
      <c r="H545" s="224">
        <v>88.670000000000002</v>
      </c>
      <c r="I545" s="225"/>
      <c r="J545" s="226">
        <f>ROUND(I545*H545,2)</f>
        <v>0</v>
      </c>
      <c r="K545" s="222" t="s">
        <v>150</v>
      </c>
      <c r="L545" s="71"/>
      <c r="M545" s="227" t="s">
        <v>21</v>
      </c>
      <c r="N545" s="228" t="s">
        <v>43</v>
      </c>
      <c r="O545" s="46"/>
      <c r="P545" s="229">
        <f>O545*H545</f>
        <v>0</v>
      </c>
      <c r="Q545" s="229">
        <v>0</v>
      </c>
      <c r="R545" s="229">
        <f>Q545*H545</f>
        <v>0</v>
      </c>
      <c r="S545" s="229">
        <v>0</v>
      </c>
      <c r="T545" s="230">
        <f>S545*H545</f>
        <v>0</v>
      </c>
      <c r="AR545" s="23" t="s">
        <v>239</v>
      </c>
      <c r="AT545" s="23" t="s">
        <v>146</v>
      </c>
      <c r="AU545" s="23" t="s">
        <v>82</v>
      </c>
      <c r="AY545" s="23" t="s">
        <v>143</v>
      </c>
      <c r="BE545" s="231">
        <f>IF(N545="základní",J545,0)</f>
        <v>0</v>
      </c>
      <c r="BF545" s="231">
        <f>IF(N545="snížená",J545,0)</f>
        <v>0</v>
      </c>
      <c r="BG545" s="231">
        <f>IF(N545="zákl. přenesená",J545,0)</f>
        <v>0</v>
      </c>
      <c r="BH545" s="231">
        <f>IF(N545="sníž. přenesená",J545,0)</f>
        <v>0</v>
      </c>
      <c r="BI545" s="231">
        <f>IF(N545="nulová",J545,0)</f>
        <v>0</v>
      </c>
      <c r="BJ545" s="23" t="s">
        <v>80</v>
      </c>
      <c r="BK545" s="231">
        <f>ROUND(I545*H545,2)</f>
        <v>0</v>
      </c>
      <c r="BL545" s="23" t="s">
        <v>239</v>
      </c>
      <c r="BM545" s="23" t="s">
        <v>1190</v>
      </c>
    </row>
    <row r="546" s="11" customFormat="1">
      <c r="B546" s="235"/>
      <c r="C546" s="236"/>
      <c r="D546" s="232" t="s">
        <v>155</v>
      </c>
      <c r="E546" s="237" t="s">
        <v>21</v>
      </c>
      <c r="F546" s="238" t="s">
        <v>1185</v>
      </c>
      <c r="G546" s="236"/>
      <c r="H546" s="237" t="s">
        <v>21</v>
      </c>
      <c r="I546" s="239"/>
      <c r="J546" s="236"/>
      <c r="K546" s="236"/>
      <c r="L546" s="240"/>
      <c r="M546" s="241"/>
      <c r="N546" s="242"/>
      <c r="O546" s="242"/>
      <c r="P546" s="242"/>
      <c r="Q546" s="242"/>
      <c r="R546" s="242"/>
      <c r="S546" s="242"/>
      <c r="T546" s="243"/>
      <c r="AT546" s="244" t="s">
        <v>155</v>
      </c>
      <c r="AU546" s="244" t="s">
        <v>82</v>
      </c>
      <c r="AV546" s="11" t="s">
        <v>80</v>
      </c>
      <c r="AW546" s="11" t="s">
        <v>35</v>
      </c>
      <c r="AX546" s="11" t="s">
        <v>72</v>
      </c>
      <c r="AY546" s="244" t="s">
        <v>143</v>
      </c>
    </row>
    <row r="547" s="12" customFormat="1">
      <c r="B547" s="245"/>
      <c r="C547" s="246"/>
      <c r="D547" s="232" t="s">
        <v>155</v>
      </c>
      <c r="E547" s="247" t="s">
        <v>21</v>
      </c>
      <c r="F547" s="248" t="s">
        <v>1385</v>
      </c>
      <c r="G547" s="246"/>
      <c r="H547" s="249">
        <v>88.670000000000002</v>
      </c>
      <c r="I547" s="250"/>
      <c r="J547" s="246"/>
      <c r="K547" s="246"/>
      <c r="L547" s="251"/>
      <c r="M547" s="252"/>
      <c r="N547" s="253"/>
      <c r="O547" s="253"/>
      <c r="P547" s="253"/>
      <c r="Q547" s="253"/>
      <c r="R547" s="253"/>
      <c r="S547" s="253"/>
      <c r="T547" s="254"/>
      <c r="AT547" s="255" t="s">
        <v>155</v>
      </c>
      <c r="AU547" s="255" t="s">
        <v>82</v>
      </c>
      <c r="AV547" s="12" t="s">
        <v>82</v>
      </c>
      <c r="AW547" s="12" t="s">
        <v>35</v>
      </c>
      <c r="AX547" s="12" t="s">
        <v>80</v>
      </c>
      <c r="AY547" s="255" t="s">
        <v>143</v>
      </c>
    </row>
    <row r="548" s="10" customFormat="1" ht="29.88" customHeight="1">
      <c r="B548" s="204"/>
      <c r="C548" s="205"/>
      <c r="D548" s="206" t="s">
        <v>71</v>
      </c>
      <c r="E548" s="218" t="s">
        <v>689</v>
      </c>
      <c r="F548" s="218" t="s">
        <v>690</v>
      </c>
      <c r="G548" s="205"/>
      <c r="H548" s="205"/>
      <c r="I548" s="208"/>
      <c r="J548" s="219">
        <f>BK548</f>
        <v>0</v>
      </c>
      <c r="K548" s="205"/>
      <c r="L548" s="210"/>
      <c r="M548" s="211"/>
      <c r="N548" s="212"/>
      <c r="O548" s="212"/>
      <c r="P548" s="213">
        <f>SUM(P549:P597)</f>
        <v>0</v>
      </c>
      <c r="Q548" s="212"/>
      <c r="R548" s="213">
        <f>SUM(R549:R597)</f>
        <v>0.29889995000000003</v>
      </c>
      <c r="S548" s="212"/>
      <c r="T548" s="214">
        <f>SUM(T549:T597)</f>
        <v>1.30074</v>
      </c>
      <c r="AR548" s="215" t="s">
        <v>82</v>
      </c>
      <c r="AT548" s="216" t="s">
        <v>71</v>
      </c>
      <c r="AU548" s="216" t="s">
        <v>80</v>
      </c>
      <c r="AY548" s="215" t="s">
        <v>143</v>
      </c>
      <c r="BK548" s="217">
        <f>SUM(BK549:BK597)</f>
        <v>0</v>
      </c>
    </row>
    <row r="549" s="1" customFormat="1" ht="16.5" customHeight="1">
      <c r="B549" s="45"/>
      <c r="C549" s="220" t="s">
        <v>726</v>
      </c>
      <c r="D549" s="220" t="s">
        <v>146</v>
      </c>
      <c r="E549" s="221" t="s">
        <v>692</v>
      </c>
      <c r="F549" s="222" t="s">
        <v>693</v>
      </c>
      <c r="G549" s="223" t="s">
        <v>162</v>
      </c>
      <c r="H549" s="224">
        <v>15.960000000000001</v>
      </c>
      <c r="I549" s="225"/>
      <c r="J549" s="226">
        <f>ROUND(I549*H549,2)</f>
        <v>0</v>
      </c>
      <c r="K549" s="222" t="s">
        <v>150</v>
      </c>
      <c r="L549" s="71"/>
      <c r="M549" s="227" t="s">
        <v>21</v>
      </c>
      <c r="N549" s="228" t="s">
        <v>43</v>
      </c>
      <c r="O549" s="46"/>
      <c r="P549" s="229">
        <f>O549*H549</f>
        <v>0</v>
      </c>
      <c r="Q549" s="229">
        <v>0</v>
      </c>
      <c r="R549" s="229">
        <f>Q549*H549</f>
        <v>0</v>
      </c>
      <c r="S549" s="229">
        <v>0.081500000000000003</v>
      </c>
      <c r="T549" s="230">
        <f>S549*H549</f>
        <v>1.30074</v>
      </c>
      <c r="AR549" s="23" t="s">
        <v>239</v>
      </c>
      <c r="AT549" s="23" t="s">
        <v>146</v>
      </c>
      <c r="AU549" s="23" t="s">
        <v>82</v>
      </c>
      <c r="AY549" s="23" t="s">
        <v>143</v>
      </c>
      <c r="BE549" s="231">
        <f>IF(N549="základní",J549,0)</f>
        <v>0</v>
      </c>
      <c r="BF549" s="231">
        <f>IF(N549="snížená",J549,0)</f>
        <v>0</v>
      </c>
      <c r="BG549" s="231">
        <f>IF(N549="zákl. přenesená",J549,0)</f>
        <v>0</v>
      </c>
      <c r="BH549" s="231">
        <f>IF(N549="sníž. přenesená",J549,0)</f>
        <v>0</v>
      </c>
      <c r="BI549" s="231">
        <f>IF(N549="nulová",J549,0)</f>
        <v>0</v>
      </c>
      <c r="BJ549" s="23" t="s">
        <v>80</v>
      </c>
      <c r="BK549" s="231">
        <f>ROUND(I549*H549,2)</f>
        <v>0</v>
      </c>
      <c r="BL549" s="23" t="s">
        <v>239</v>
      </c>
      <c r="BM549" s="23" t="s">
        <v>694</v>
      </c>
    </row>
    <row r="550" s="11" customFormat="1">
      <c r="B550" s="235"/>
      <c r="C550" s="236"/>
      <c r="D550" s="232" t="s">
        <v>155</v>
      </c>
      <c r="E550" s="237" t="s">
        <v>21</v>
      </c>
      <c r="F550" s="238" t="s">
        <v>342</v>
      </c>
      <c r="G550" s="236"/>
      <c r="H550" s="237" t="s">
        <v>21</v>
      </c>
      <c r="I550" s="239"/>
      <c r="J550" s="236"/>
      <c r="K550" s="236"/>
      <c r="L550" s="240"/>
      <c r="M550" s="241"/>
      <c r="N550" s="242"/>
      <c r="O550" s="242"/>
      <c r="P550" s="242"/>
      <c r="Q550" s="242"/>
      <c r="R550" s="242"/>
      <c r="S550" s="242"/>
      <c r="T550" s="243"/>
      <c r="AT550" s="244" t="s">
        <v>155</v>
      </c>
      <c r="AU550" s="244" t="s">
        <v>82</v>
      </c>
      <c r="AV550" s="11" t="s">
        <v>80</v>
      </c>
      <c r="AW550" s="11" t="s">
        <v>35</v>
      </c>
      <c r="AX550" s="11" t="s">
        <v>72</v>
      </c>
      <c r="AY550" s="244" t="s">
        <v>143</v>
      </c>
    </row>
    <row r="551" s="12" customFormat="1">
      <c r="B551" s="245"/>
      <c r="C551" s="246"/>
      <c r="D551" s="232" t="s">
        <v>155</v>
      </c>
      <c r="E551" s="247" t="s">
        <v>21</v>
      </c>
      <c r="F551" s="248" t="s">
        <v>1214</v>
      </c>
      <c r="G551" s="246"/>
      <c r="H551" s="249">
        <v>4.0499999999999998</v>
      </c>
      <c r="I551" s="250"/>
      <c r="J551" s="246"/>
      <c r="K551" s="246"/>
      <c r="L551" s="251"/>
      <c r="M551" s="252"/>
      <c r="N551" s="253"/>
      <c r="O551" s="253"/>
      <c r="P551" s="253"/>
      <c r="Q551" s="253"/>
      <c r="R551" s="253"/>
      <c r="S551" s="253"/>
      <c r="T551" s="254"/>
      <c r="AT551" s="255" t="s">
        <v>155</v>
      </c>
      <c r="AU551" s="255" t="s">
        <v>82</v>
      </c>
      <c r="AV551" s="12" t="s">
        <v>82</v>
      </c>
      <c r="AW551" s="12" t="s">
        <v>35</v>
      </c>
      <c r="AX551" s="12" t="s">
        <v>72</v>
      </c>
      <c r="AY551" s="255" t="s">
        <v>143</v>
      </c>
    </row>
    <row r="552" s="12" customFormat="1">
      <c r="B552" s="245"/>
      <c r="C552" s="246"/>
      <c r="D552" s="232" t="s">
        <v>155</v>
      </c>
      <c r="E552" s="247" t="s">
        <v>21</v>
      </c>
      <c r="F552" s="248" t="s">
        <v>1215</v>
      </c>
      <c r="G552" s="246"/>
      <c r="H552" s="249">
        <v>7.7249999999999996</v>
      </c>
      <c r="I552" s="250"/>
      <c r="J552" s="246"/>
      <c r="K552" s="246"/>
      <c r="L552" s="251"/>
      <c r="M552" s="252"/>
      <c r="N552" s="253"/>
      <c r="O552" s="253"/>
      <c r="P552" s="253"/>
      <c r="Q552" s="253"/>
      <c r="R552" s="253"/>
      <c r="S552" s="253"/>
      <c r="T552" s="254"/>
      <c r="AT552" s="255" t="s">
        <v>155</v>
      </c>
      <c r="AU552" s="255" t="s">
        <v>82</v>
      </c>
      <c r="AV552" s="12" t="s">
        <v>82</v>
      </c>
      <c r="AW552" s="12" t="s">
        <v>35</v>
      </c>
      <c r="AX552" s="12" t="s">
        <v>72</v>
      </c>
      <c r="AY552" s="255" t="s">
        <v>143</v>
      </c>
    </row>
    <row r="553" s="12" customFormat="1">
      <c r="B553" s="245"/>
      <c r="C553" s="246"/>
      <c r="D553" s="232" t="s">
        <v>155</v>
      </c>
      <c r="E553" s="247" t="s">
        <v>21</v>
      </c>
      <c r="F553" s="248" t="s">
        <v>1216</v>
      </c>
      <c r="G553" s="246"/>
      <c r="H553" s="249">
        <v>4.1849999999999996</v>
      </c>
      <c r="I553" s="250"/>
      <c r="J553" s="246"/>
      <c r="K553" s="246"/>
      <c r="L553" s="251"/>
      <c r="M553" s="252"/>
      <c r="N553" s="253"/>
      <c r="O553" s="253"/>
      <c r="P553" s="253"/>
      <c r="Q553" s="253"/>
      <c r="R553" s="253"/>
      <c r="S553" s="253"/>
      <c r="T553" s="254"/>
      <c r="AT553" s="255" t="s">
        <v>155</v>
      </c>
      <c r="AU553" s="255" t="s">
        <v>82</v>
      </c>
      <c r="AV553" s="12" t="s">
        <v>82</v>
      </c>
      <c r="AW553" s="12" t="s">
        <v>35</v>
      </c>
      <c r="AX553" s="12" t="s">
        <v>72</v>
      </c>
      <c r="AY553" s="255" t="s">
        <v>143</v>
      </c>
    </row>
    <row r="554" s="13" customFormat="1">
      <c r="B554" s="256"/>
      <c r="C554" s="257"/>
      <c r="D554" s="232" t="s">
        <v>155</v>
      </c>
      <c r="E554" s="258" t="s">
        <v>21</v>
      </c>
      <c r="F554" s="259" t="s">
        <v>167</v>
      </c>
      <c r="G554" s="257"/>
      <c r="H554" s="260">
        <v>15.960000000000001</v>
      </c>
      <c r="I554" s="261"/>
      <c r="J554" s="257"/>
      <c r="K554" s="257"/>
      <c r="L554" s="262"/>
      <c r="M554" s="263"/>
      <c r="N554" s="264"/>
      <c r="O554" s="264"/>
      <c r="P554" s="264"/>
      <c r="Q554" s="264"/>
      <c r="R554" s="264"/>
      <c r="S554" s="264"/>
      <c r="T554" s="265"/>
      <c r="AT554" s="266" t="s">
        <v>155</v>
      </c>
      <c r="AU554" s="266" t="s">
        <v>82</v>
      </c>
      <c r="AV554" s="13" t="s">
        <v>151</v>
      </c>
      <c r="AW554" s="13" t="s">
        <v>35</v>
      </c>
      <c r="AX554" s="13" t="s">
        <v>80</v>
      </c>
      <c r="AY554" s="266" t="s">
        <v>143</v>
      </c>
    </row>
    <row r="555" s="1" customFormat="1" ht="25.5" customHeight="1">
      <c r="B555" s="45"/>
      <c r="C555" s="220" t="s">
        <v>730</v>
      </c>
      <c r="D555" s="220" t="s">
        <v>146</v>
      </c>
      <c r="E555" s="221" t="s">
        <v>696</v>
      </c>
      <c r="F555" s="222" t="s">
        <v>697</v>
      </c>
      <c r="G555" s="223" t="s">
        <v>162</v>
      </c>
      <c r="H555" s="224">
        <v>18.443000000000001</v>
      </c>
      <c r="I555" s="225"/>
      <c r="J555" s="226">
        <f>ROUND(I555*H555,2)</f>
        <v>0</v>
      </c>
      <c r="K555" s="222" t="s">
        <v>150</v>
      </c>
      <c r="L555" s="71"/>
      <c r="M555" s="227" t="s">
        <v>21</v>
      </c>
      <c r="N555" s="228" t="s">
        <v>43</v>
      </c>
      <c r="O555" s="46"/>
      <c r="P555" s="229">
        <f>O555*H555</f>
        <v>0</v>
      </c>
      <c r="Q555" s="229">
        <v>0.0028999999999999998</v>
      </c>
      <c r="R555" s="229">
        <f>Q555*H555</f>
        <v>0.053484700000000003</v>
      </c>
      <c r="S555" s="229">
        <v>0</v>
      </c>
      <c r="T555" s="230">
        <f>S555*H555</f>
        <v>0</v>
      </c>
      <c r="AR555" s="23" t="s">
        <v>239</v>
      </c>
      <c r="AT555" s="23" t="s">
        <v>146</v>
      </c>
      <c r="AU555" s="23" t="s">
        <v>82</v>
      </c>
      <c r="AY555" s="23" t="s">
        <v>143</v>
      </c>
      <c r="BE555" s="231">
        <f>IF(N555="základní",J555,0)</f>
        <v>0</v>
      </c>
      <c r="BF555" s="231">
        <f>IF(N555="snížená",J555,0)</f>
        <v>0</v>
      </c>
      <c r="BG555" s="231">
        <f>IF(N555="zákl. přenesená",J555,0)</f>
        <v>0</v>
      </c>
      <c r="BH555" s="231">
        <f>IF(N555="sníž. přenesená",J555,0)</f>
        <v>0</v>
      </c>
      <c r="BI555" s="231">
        <f>IF(N555="nulová",J555,0)</f>
        <v>0</v>
      </c>
      <c r="BJ555" s="23" t="s">
        <v>80</v>
      </c>
      <c r="BK555" s="231">
        <f>ROUND(I555*H555,2)</f>
        <v>0</v>
      </c>
      <c r="BL555" s="23" t="s">
        <v>239</v>
      </c>
      <c r="BM555" s="23" t="s">
        <v>698</v>
      </c>
    </row>
    <row r="556" s="11" customFormat="1">
      <c r="B556" s="235"/>
      <c r="C556" s="236"/>
      <c r="D556" s="232" t="s">
        <v>155</v>
      </c>
      <c r="E556" s="237" t="s">
        <v>21</v>
      </c>
      <c r="F556" s="238" t="s">
        <v>699</v>
      </c>
      <c r="G556" s="236"/>
      <c r="H556" s="237" t="s">
        <v>21</v>
      </c>
      <c r="I556" s="239"/>
      <c r="J556" s="236"/>
      <c r="K556" s="236"/>
      <c r="L556" s="240"/>
      <c r="M556" s="241"/>
      <c r="N556" s="242"/>
      <c r="O556" s="242"/>
      <c r="P556" s="242"/>
      <c r="Q556" s="242"/>
      <c r="R556" s="242"/>
      <c r="S556" s="242"/>
      <c r="T556" s="243"/>
      <c r="AT556" s="244" t="s">
        <v>155</v>
      </c>
      <c r="AU556" s="244" t="s">
        <v>82</v>
      </c>
      <c r="AV556" s="11" t="s">
        <v>80</v>
      </c>
      <c r="AW556" s="11" t="s">
        <v>35</v>
      </c>
      <c r="AX556" s="11" t="s">
        <v>72</v>
      </c>
      <c r="AY556" s="244" t="s">
        <v>143</v>
      </c>
    </row>
    <row r="557" s="12" customFormat="1">
      <c r="B557" s="245"/>
      <c r="C557" s="246"/>
      <c r="D557" s="232" t="s">
        <v>155</v>
      </c>
      <c r="E557" s="247" t="s">
        <v>21</v>
      </c>
      <c r="F557" s="248" t="s">
        <v>1386</v>
      </c>
      <c r="G557" s="246"/>
      <c r="H557" s="249">
        <v>9.0899999999999999</v>
      </c>
      <c r="I557" s="250"/>
      <c r="J557" s="246"/>
      <c r="K557" s="246"/>
      <c r="L557" s="251"/>
      <c r="M557" s="252"/>
      <c r="N557" s="253"/>
      <c r="O557" s="253"/>
      <c r="P557" s="253"/>
      <c r="Q557" s="253"/>
      <c r="R557" s="253"/>
      <c r="S557" s="253"/>
      <c r="T557" s="254"/>
      <c r="AT557" s="255" t="s">
        <v>155</v>
      </c>
      <c r="AU557" s="255" t="s">
        <v>82</v>
      </c>
      <c r="AV557" s="12" t="s">
        <v>82</v>
      </c>
      <c r="AW557" s="12" t="s">
        <v>35</v>
      </c>
      <c r="AX557" s="12" t="s">
        <v>72</v>
      </c>
      <c r="AY557" s="255" t="s">
        <v>143</v>
      </c>
    </row>
    <row r="558" s="12" customFormat="1">
      <c r="B558" s="245"/>
      <c r="C558" s="246"/>
      <c r="D558" s="232" t="s">
        <v>155</v>
      </c>
      <c r="E558" s="247" t="s">
        <v>21</v>
      </c>
      <c r="F558" s="248" t="s">
        <v>1387</v>
      </c>
      <c r="G558" s="246"/>
      <c r="H558" s="249">
        <v>0.19500000000000001</v>
      </c>
      <c r="I558" s="250"/>
      <c r="J558" s="246"/>
      <c r="K558" s="246"/>
      <c r="L558" s="251"/>
      <c r="M558" s="252"/>
      <c r="N558" s="253"/>
      <c r="O558" s="253"/>
      <c r="P558" s="253"/>
      <c r="Q558" s="253"/>
      <c r="R558" s="253"/>
      <c r="S558" s="253"/>
      <c r="T558" s="254"/>
      <c r="AT558" s="255" t="s">
        <v>155</v>
      </c>
      <c r="AU558" s="255" t="s">
        <v>82</v>
      </c>
      <c r="AV558" s="12" t="s">
        <v>82</v>
      </c>
      <c r="AW558" s="12" t="s">
        <v>35</v>
      </c>
      <c r="AX558" s="12" t="s">
        <v>72</v>
      </c>
      <c r="AY558" s="255" t="s">
        <v>143</v>
      </c>
    </row>
    <row r="559" s="12" customFormat="1">
      <c r="B559" s="245"/>
      <c r="C559" s="246"/>
      <c r="D559" s="232" t="s">
        <v>155</v>
      </c>
      <c r="E559" s="247" t="s">
        <v>21</v>
      </c>
      <c r="F559" s="248" t="s">
        <v>1388</v>
      </c>
      <c r="G559" s="246"/>
      <c r="H559" s="249">
        <v>8.9280000000000008</v>
      </c>
      <c r="I559" s="250"/>
      <c r="J559" s="246"/>
      <c r="K559" s="246"/>
      <c r="L559" s="251"/>
      <c r="M559" s="252"/>
      <c r="N559" s="253"/>
      <c r="O559" s="253"/>
      <c r="P559" s="253"/>
      <c r="Q559" s="253"/>
      <c r="R559" s="253"/>
      <c r="S559" s="253"/>
      <c r="T559" s="254"/>
      <c r="AT559" s="255" t="s">
        <v>155</v>
      </c>
      <c r="AU559" s="255" t="s">
        <v>82</v>
      </c>
      <c r="AV559" s="12" t="s">
        <v>82</v>
      </c>
      <c r="AW559" s="12" t="s">
        <v>35</v>
      </c>
      <c r="AX559" s="12" t="s">
        <v>72</v>
      </c>
      <c r="AY559" s="255" t="s">
        <v>143</v>
      </c>
    </row>
    <row r="560" s="12" customFormat="1">
      <c r="B560" s="245"/>
      <c r="C560" s="246"/>
      <c r="D560" s="232" t="s">
        <v>155</v>
      </c>
      <c r="E560" s="247" t="s">
        <v>21</v>
      </c>
      <c r="F560" s="248" t="s">
        <v>1389</v>
      </c>
      <c r="G560" s="246"/>
      <c r="H560" s="249">
        <v>0.23000000000000001</v>
      </c>
      <c r="I560" s="250"/>
      <c r="J560" s="246"/>
      <c r="K560" s="246"/>
      <c r="L560" s="251"/>
      <c r="M560" s="252"/>
      <c r="N560" s="253"/>
      <c r="O560" s="253"/>
      <c r="P560" s="253"/>
      <c r="Q560" s="253"/>
      <c r="R560" s="253"/>
      <c r="S560" s="253"/>
      <c r="T560" s="254"/>
      <c r="AT560" s="255" t="s">
        <v>155</v>
      </c>
      <c r="AU560" s="255" t="s">
        <v>82</v>
      </c>
      <c r="AV560" s="12" t="s">
        <v>82</v>
      </c>
      <c r="AW560" s="12" t="s">
        <v>35</v>
      </c>
      <c r="AX560" s="12" t="s">
        <v>72</v>
      </c>
      <c r="AY560" s="255" t="s">
        <v>143</v>
      </c>
    </row>
    <row r="561" s="13" customFormat="1">
      <c r="B561" s="256"/>
      <c r="C561" s="257"/>
      <c r="D561" s="232" t="s">
        <v>155</v>
      </c>
      <c r="E561" s="258" t="s">
        <v>21</v>
      </c>
      <c r="F561" s="259" t="s">
        <v>167</v>
      </c>
      <c r="G561" s="257"/>
      <c r="H561" s="260">
        <v>18.443000000000001</v>
      </c>
      <c r="I561" s="261"/>
      <c r="J561" s="257"/>
      <c r="K561" s="257"/>
      <c r="L561" s="262"/>
      <c r="M561" s="263"/>
      <c r="N561" s="264"/>
      <c r="O561" s="264"/>
      <c r="P561" s="264"/>
      <c r="Q561" s="264"/>
      <c r="R561" s="264"/>
      <c r="S561" s="264"/>
      <c r="T561" s="265"/>
      <c r="AT561" s="266" t="s">
        <v>155</v>
      </c>
      <c r="AU561" s="266" t="s">
        <v>82</v>
      </c>
      <c r="AV561" s="13" t="s">
        <v>151</v>
      </c>
      <c r="AW561" s="13" t="s">
        <v>35</v>
      </c>
      <c r="AX561" s="13" t="s">
        <v>80</v>
      </c>
      <c r="AY561" s="266" t="s">
        <v>143</v>
      </c>
    </row>
    <row r="562" s="1" customFormat="1" ht="16.5" customHeight="1">
      <c r="B562" s="45"/>
      <c r="C562" s="267" t="s">
        <v>734</v>
      </c>
      <c r="D562" s="267" t="s">
        <v>235</v>
      </c>
      <c r="E562" s="268" t="s">
        <v>703</v>
      </c>
      <c r="F562" s="269" t="s">
        <v>704</v>
      </c>
      <c r="G562" s="270" t="s">
        <v>162</v>
      </c>
      <c r="H562" s="271">
        <v>20.286999999999999</v>
      </c>
      <c r="I562" s="272"/>
      <c r="J562" s="273">
        <f>ROUND(I562*H562,2)</f>
        <v>0</v>
      </c>
      <c r="K562" s="269" t="s">
        <v>150</v>
      </c>
      <c r="L562" s="274"/>
      <c r="M562" s="275" t="s">
        <v>21</v>
      </c>
      <c r="N562" s="276" t="s">
        <v>43</v>
      </c>
      <c r="O562" s="46"/>
      <c r="P562" s="229">
        <f>O562*H562</f>
        <v>0</v>
      </c>
      <c r="Q562" s="229">
        <v>0.0118</v>
      </c>
      <c r="R562" s="229">
        <f>Q562*H562</f>
        <v>0.23938659999999998</v>
      </c>
      <c r="S562" s="229">
        <v>0</v>
      </c>
      <c r="T562" s="230">
        <f>S562*H562</f>
        <v>0</v>
      </c>
      <c r="AR562" s="23" t="s">
        <v>338</v>
      </c>
      <c r="AT562" s="23" t="s">
        <v>235</v>
      </c>
      <c r="AU562" s="23" t="s">
        <v>82</v>
      </c>
      <c r="AY562" s="23" t="s">
        <v>143</v>
      </c>
      <c r="BE562" s="231">
        <f>IF(N562="základní",J562,0)</f>
        <v>0</v>
      </c>
      <c r="BF562" s="231">
        <f>IF(N562="snížená",J562,0)</f>
        <v>0</v>
      </c>
      <c r="BG562" s="231">
        <f>IF(N562="zákl. přenesená",J562,0)</f>
        <v>0</v>
      </c>
      <c r="BH562" s="231">
        <f>IF(N562="sníž. přenesená",J562,0)</f>
        <v>0</v>
      </c>
      <c r="BI562" s="231">
        <f>IF(N562="nulová",J562,0)</f>
        <v>0</v>
      </c>
      <c r="BJ562" s="23" t="s">
        <v>80</v>
      </c>
      <c r="BK562" s="231">
        <f>ROUND(I562*H562,2)</f>
        <v>0</v>
      </c>
      <c r="BL562" s="23" t="s">
        <v>239</v>
      </c>
      <c r="BM562" s="23" t="s">
        <v>705</v>
      </c>
    </row>
    <row r="563" s="11" customFormat="1">
      <c r="B563" s="235"/>
      <c r="C563" s="236"/>
      <c r="D563" s="232" t="s">
        <v>155</v>
      </c>
      <c r="E563" s="237" t="s">
        <v>21</v>
      </c>
      <c r="F563" s="238" t="s">
        <v>699</v>
      </c>
      <c r="G563" s="236"/>
      <c r="H563" s="237" t="s">
        <v>21</v>
      </c>
      <c r="I563" s="239"/>
      <c r="J563" s="236"/>
      <c r="K563" s="236"/>
      <c r="L563" s="240"/>
      <c r="M563" s="241"/>
      <c r="N563" s="242"/>
      <c r="O563" s="242"/>
      <c r="P563" s="242"/>
      <c r="Q563" s="242"/>
      <c r="R563" s="242"/>
      <c r="S563" s="242"/>
      <c r="T563" s="243"/>
      <c r="AT563" s="244" t="s">
        <v>155</v>
      </c>
      <c r="AU563" s="244" t="s">
        <v>82</v>
      </c>
      <c r="AV563" s="11" t="s">
        <v>80</v>
      </c>
      <c r="AW563" s="11" t="s">
        <v>35</v>
      </c>
      <c r="AX563" s="11" t="s">
        <v>72</v>
      </c>
      <c r="AY563" s="244" t="s">
        <v>143</v>
      </c>
    </row>
    <row r="564" s="12" customFormat="1">
      <c r="B564" s="245"/>
      <c r="C564" s="246"/>
      <c r="D564" s="232" t="s">
        <v>155</v>
      </c>
      <c r="E564" s="247" t="s">
        <v>21</v>
      </c>
      <c r="F564" s="248" t="s">
        <v>1386</v>
      </c>
      <c r="G564" s="246"/>
      <c r="H564" s="249">
        <v>9.0899999999999999</v>
      </c>
      <c r="I564" s="250"/>
      <c r="J564" s="246"/>
      <c r="K564" s="246"/>
      <c r="L564" s="251"/>
      <c r="M564" s="252"/>
      <c r="N564" s="253"/>
      <c r="O564" s="253"/>
      <c r="P564" s="253"/>
      <c r="Q564" s="253"/>
      <c r="R564" s="253"/>
      <c r="S564" s="253"/>
      <c r="T564" s="254"/>
      <c r="AT564" s="255" t="s">
        <v>155</v>
      </c>
      <c r="AU564" s="255" t="s">
        <v>82</v>
      </c>
      <c r="AV564" s="12" t="s">
        <v>82</v>
      </c>
      <c r="AW564" s="12" t="s">
        <v>35</v>
      </c>
      <c r="AX564" s="12" t="s">
        <v>72</v>
      </c>
      <c r="AY564" s="255" t="s">
        <v>143</v>
      </c>
    </row>
    <row r="565" s="12" customFormat="1">
      <c r="B565" s="245"/>
      <c r="C565" s="246"/>
      <c r="D565" s="232" t="s">
        <v>155</v>
      </c>
      <c r="E565" s="247" t="s">
        <v>21</v>
      </c>
      <c r="F565" s="248" t="s">
        <v>1387</v>
      </c>
      <c r="G565" s="246"/>
      <c r="H565" s="249">
        <v>0.19500000000000001</v>
      </c>
      <c r="I565" s="250"/>
      <c r="J565" s="246"/>
      <c r="K565" s="246"/>
      <c r="L565" s="251"/>
      <c r="M565" s="252"/>
      <c r="N565" s="253"/>
      <c r="O565" s="253"/>
      <c r="P565" s="253"/>
      <c r="Q565" s="253"/>
      <c r="R565" s="253"/>
      <c r="S565" s="253"/>
      <c r="T565" s="254"/>
      <c r="AT565" s="255" t="s">
        <v>155</v>
      </c>
      <c r="AU565" s="255" t="s">
        <v>82</v>
      </c>
      <c r="AV565" s="12" t="s">
        <v>82</v>
      </c>
      <c r="AW565" s="12" t="s">
        <v>35</v>
      </c>
      <c r="AX565" s="12" t="s">
        <v>72</v>
      </c>
      <c r="AY565" s="255" t="s">
        <v>143</v>
      </c>
    </row>
    <row r="566" s="12" customFormat="1">
      <c r="B566" s="245"/>
      <c r="C566" s="246"/>
      <c r="D566" s="232" t="s">
        <v>155</v>
      </c>
      <c r="E566" s="247" t="s">
        <v>21</v>
      </c>
      <c r="F566" s="248" t="s">
        <v>1388</v>
      </c>
      <c r="G566" s="246"/>
      <c r="H566" s="249">
        <v>8.9280000000000008</v>
      </c>
      <c r="I566" s="250"/>
      <c r="J566" s="246"/>
      <c r="K566" s="246"/>
      <c r="L566" s="251"/>
      <c r="M566" s="252"/>
      <c r="N566" s="253"/>
      <c r="O566" s="253"/>
      <c r="P566" s="253"/>
      <c r="Q566" s="253"/>
      <c r="R566" s="253"/>
      <c r="S566" s="253"/>
      <c r="T566" s="254"/>
      <c r="AT566" s="255" t="s">
        <v>155</v>
      </c>
      <c r="AU566" s="255" t="s">
        <v>82</v>
      </c>
      <c r="AV566" s="12" t="s">
        <v>82</v>
      </c>
      <c r="AW566" s="12" t="s">
        <v>35</v>
      </c>
      <c r="AX566" s="12" t="s">
        <v>72</v>
      </c>
      <c r="AY566" s="255" t="s">
        <v>143</v>
      </c>
    </row>
    <row r="567" s="12" customFormat="1">
      <c r="B567" s="245"/>
      <c r="C567" s="246"/>
      <c r="D567" s="232" t="s">
        <v>155</v>
      </c>
      <c r="E567" s="247" t="s">
        <v>21</v>
      </c>
      <c r="F567" s="248" t="s">
        <v>1389</v>
      </c>
      <c r="G567" s="246"/>
      <c r="H567" s="249">
        <v>0.23000000000000001</v>
      </c>
      <c r="I567" s="250"/>
      <c r="J567" s="246"/>
      <c r="K567" s="246"/>
      <c r="L567" s="251"/>
      <c r="M567" s="252"/>
      <c r="N567" s="253"/>
      <c r="O567" s="253"/>
      <c r="P567" s="253"/>
      <c r="Q567" s="253"/>
      <c r="R567" s="253"/>
      <c r="S567" s="253"/>
      <c r="T567" s="254"/>
      <c r="AT567" s="255" t="s">
        <v>155</v>
      </c>
      <c r="AU567" s="255" t="s">
        <v>82</v>
      </c>
      <c r="AV567" s="12" t="s">
        <v>82</v>
      </c>
      <c r="AW567" s="12" t="s">
        <v>35</v>
      </c>
      <c r="AX567" s="12" t="s">
        <v>72</v>
      </c>
      <c r="AY567" s="255" t="s">
        <v>143</v>
      </c>
    </row>
    <row r="568" s="13" customFormat="1">
      <c r="B568" s="256"/>
      <c r="C568" s="257"/>
      <c r="D568" s="232" t="s">
        <v>155</v>
      </c>
      <c r="E568" s="258" t="s">
        <v>21</v>
      </c>
      <c r="F568" s="259" t="s">
        <v>167</v>
      </c>
      <c r="G568" s="257"/>
      <c r="H568" s="260">
        <v>18.443000000000001</v>
      </c>
      <c r="I568" s="261"/>
      <c r="J568" s="257"/>
      <c r="K568" s="257"/>
      <c r="L568" s="262"/>
      <c r="M568" s="263"/>
      <c r="N568" s="264"/>
      <c r="O568" s="264"/>
      <c r="P568" s="264"/>
      <c r="Q568" s="264"/>
      <c r="R568" s="264"/>
      <c r="S568" s="264"/>
      <c r="T568" s="265"/>
      <c r="AT568" s="266" t="s">
        <v>155</v>
      </c>
      <c r="AU568" s="266" t="s">
        <v>82</v>
      </c>
      <c r="AV568" s="13" t="s">
        <v>151</v>
      </c>
      <c r="AW568" s="13" t="s">
        <v>35</v>
      </c>
      <c r="AX568" s="13" t="s">
        <v>80</v>
      </c>
      <c r="AY568" s="266" t="s">
        <v>143</v>
      </c>
    </row>
    <row r="569" s="12" customFormat="1">
      <c r="B569" s="245"/>
      <c r="C569" s="246"/>
      <c r="D569" s="232" t="s">
        <v>155</v>
      </c>
      <c r="E569" s="246"/>
      <c r="F569" s="248" t="s">
        <v>1390</v>
      </c>
      <c r="G569" s="246"/>
      <c r="H569" s="249">
        <v>20.286999999999999</v>
      </c>
      <c r="I569" s="250"/>
      <c r="J569" s="246"/>
      <c r="K569" s="246"/>
      <c r="L569" s="251"/>
      <c r="M569" s="252"/>
      <c r="N569" s="253"/>
      <c r="O569" s="253"/>
      <c r="P569" s="253"/>
      <c r="Q569" s="253"/>
      <c r="R569" s="253"/>
      <c r="S569" s="253"/>
      <c r="T569" s="254"/>
      <c r="AT569" s="255" t="s">
        <v>155</v>
      </c>
      <c r="AU569" s="255" t="s">
        <v>82</v>
      </c>
      <c r="AV569" s="12" t="s">
        <v>82</v>
      </c>
      <c r="AW569" s="12" t="s">
        <v>6</v>
      </c>
      <c r="AX569" s="12" t="s">
        <v>80</v>
      </c>
      <c r="AY569" s="255" t="s">
        <v>143</v>
      </c>
    </row>
    <row r="570" s="1" customFormat="1" ht="25.5" customHeight="1">
      <c r="B570" s="45"/>
      <c r="C570" s="220" t="s">
        <v>741</v>
      </c>
      <c r="D570" s="220" t="s">
        <v>146</v>
      </c>
      <c r="E570" s="221" t="s">
        <v>708</v>
      </c>
      <c r="F570" s="222" t="s">
        <v>709</v>
      </c>
      <c r="G570" s="223" t="s">
        <v>162</v>
      </c>
      <c r="H570" s="224">
        <v>18.443000000000001</v>
      </c>
      <c r="I570" s="225"/>
      <c r="J570" s="226">
        <f>ROUND(I570*H570,2)</f>
        <v>0</v>
      </c>
      <c r="K570" s="222" t="s">
        <v>150</v>
      </c>
      <c r="L570" s="71"/>
      <c r="M570" s="227" t="s">
        <v>21</v>
      </c>
      <c r="N570" s="228" t="s">
        <v>43</v>
      </c>
      <c r="O570" s="46"/>
      <c r="P570" s="229">
        <f>O570*H570</f>
        <v>0</v>
      </c>
      <c r="Q570" s="229">
        <v>0</v>
      </c>
      <c r="R570" s="229">
        <f>Q570*H570</f>
        <v>0</v>
      </c>
      <c r="S570" s="229">
        <v>0</v>
      </c>
      <c r="T570" s="230">
        <f>S570*H570</f>
        <v>0</v>
      </c>
      <c r="AR570" s="23" t="s">
        <v>239</v>
      </c>
      <c r="AT570" s="23" t="s">
        <v>146</v>
      </c>
      <c r="AU570" s="23" t="s">
        <v>82</v>
      </c>
      <c r="AY570" s="23" t="s">
        <v>143</v>
      </c>
      <c r="BE570" s="231">
        <f>IF(N570="základní",J570,0)</f>
        <v>0</v>
      </c>
      <c r="BF570" s="231">
        <f>IF(N570="snížená",J570,0)</f>
        <v>0</v>
      </c>
      <c r="BG570" s="231">
        <f>IF(N570="zákl. přenesená",J570,0)</f>
        <v>0</v>
      </c>
      <c r="BH570" s="231">
        <f>IF(N570="sníž. přenesená",J570,0)</f>
        <v>0</v>
      </c>
      <c r="BI570" s="231">
        <f>IF(N570="nulová",J570,0)</f>
        <v>0</v>
      </c>
      <c r="BJ570" s="23" t="s">
        <v>80</v>
      </c>
      <c r="BK570" s="231">
        <f>ROUND(I570*H570,2)</f>
        <v>0</v>
      </c>
      <c r="BL570" s="23" t="s">
        <v>239</v>
      </c>
      <c r="BM570" s="23" t="s">
        <v>710</v>
      </c>
    </row>
    <row r="571" s="11" customFormat="1">
      <c r="B571" s="235"/>
      <c r="C571" s="236"/>
      <c r="D571" s="232" t="s">
        <v>155</v>
      </c>
      <c r="E571" s="237" t="s">
        <v>21</v>
      </c>
      <c r="F571" s="238" t="s">
        <v>699</v>
      </c>
      <c r="G571" s="236"/>
      <c r="H571" s="237" t="s">
        <v>21</v>
      </c>
      <c r="I571" s="239"/>
      <c r="J571" s="236"/>
      <c r="K571" s="236"/>
      <c r="L571" s="240"/>
      <c r="M571" s="241"/>
      <c r="N571" s="242"/>
      <c r="O571" s="242"/>
      <c r="P571" s="242"/>
      <c r="Q571" s="242"/>
      <c r="R571" s="242"/>
      <c r="S571" s="242"/>
      <c r="T571" s="243"/>
      <c r="AT571" s="244" t="s">
        <v>155</v>
      </c>
      <c r="AU571" s="244" t="s">
        <v>82</v>
      </c>
      <c r="AV571" s="11" t="s">
        <v>80</v>
      </c>
      <c r="AW571" s="11" t="s">
        <v>35</v>
      </c>
      <c r="AX571" s="11" t="s">
        <v>72</v>
      </c>
      <c r="AY571" s="244" t="s">
        <v>143</v>
      </c>
    </row>
    <row r="572" s="12" customFormat="1">
      <c r="B572" s="245"/>
      <c r="C572" s="246"/>
      <c r="D572" s="232" t="s">
        <v>155</v>
      </c>
      <c r="E572" s="247" t="s">
        <v>21</v>
      </c>
      <c r="F572" s="248" t="s">
        <v>1386</v>
      </c>
      <c r="G572" s="246"/>
      <c r="H572" s="249">
        <v>9.0899999999999999</v>
      </c>
      <c r="I572" s="250"/>
      <c r="J572" s="246"/>
      <c r="K572" s="246"/>
      <c r="L572" s="251"/>
      <c r="M572" s="252"/>
      <c r="N572" s="253"/>
      <c r="O572" s="253"/>
      <c r="P572" s="253"/>
      <c r="Q572" s="253"/>
      <c r="R572" s="253"/>
      <c r="S572" s="253"/>
      <c r="T572" s="254"/>
      <c r="AT572" s="255" t="s">
        <v>155</v>
      </c>
      <c r="AU572" s="255" t="s">
        <v>82</v>
      </c>
      <c r="AV572" s="12" t="s">
        <v>82</v>
      </c>
      <c r="AW572" s="12" t="s">
        <v>35</v>
      </c>
      <c r="AX572" s="12" t="s">
        <v>72</v>
      </c>
      <c r="AY572" s="255" t="s">
        <v>143</v>
      </c>
    </row>
    <row r="573" s="12" customFormat="1">
      <c r="B573" s="245"/>
      <c r="C573" s="246"/>
      <c r="D573" s="232" t="s">
        <v>155</v>
      </c>
      <c r="E573" s="247" t="s">
        <v>21</v>
      </c>
      <c r="F573" s="248" t="s">
        <v>1387</v>
      </c>
      <c r="G573" s="246"/>
      <c r="H573" s="249">
        <v>0.19500000000000001</v>
      </c>
      <c r="I573" s="250"/>
      <c r="J573" s="246"/>
      <c r="K573" s="246"/>
      <c r="L573" s="251"/>
      <c r="M573" s="252"/>
      <c r="N573" s="253"/>
      <c r="O573" s="253"/>
      <c r="P573" s="253"/>
      <c r="Q573" s="253"/>
      <c r="R573" s="253"/>
      <c r="S573" s="253"/>
      <c r="T573" s="254"/>
      <c r="AT573" s="255" t="s">
        <v>155</v>
      </c>
      <c r="AU573" s="255" t="s">
        <v>82</v>
      </c>
      <c r="AV573" s="12" t="s">
        <v>82</v>
      </c>
      <c r="AW573" s="12" t="s">
        <v>35</v>
      </c>
      <c r="AX573" s="12" t="s">
        <v>72</v>
      </c>
      <c r="AY573" s="255" t="s">
        <v>143</v>
      </c>
    </row>
    <row r="574" s="12" customFormat="1">
      <c r="B574" s="245"/>
      <c r="C574" s="246"/>
      <c r="D574" s="232" t="s">
        <v>155</v>
      </c>
      <c r="E574" s="247" t="s">
        <v>21</v>
      </c>
      <c r="F574" s="248" t="s">
        <v>1388</v>
      </c>
      <c r="G574" s="246"/>
      <c r="H574" s="249">
        <v>8.9280000000000008</v>
      </c>
      <c r="I574" s="250"/>
      <c r="J574" s="246"/>
      <c r="K574" s="246"/>
      <c r="L574" s="251"/>
      <c r="M574" s="252"/>
      <c r="N574" s="253"/>
      <c r="O574" s="253"/>
      <c r="P574" s="253"/>
      <c r="Q574" s="253"/>
      <c r="R574" s="253"/>
      <c r="S574" s="253"/>
      <c r="T574" s="254"/>
      <c r="AT574" s="255" t="s">
        <v>155</v>
      </c>
      <c r="AU574" s="255" t="s">
        <v>82</v>
      </c>
      <c r="AV574" s="12" t="s">
        <v>82</v>
      </c>
      <c r="AW574" s="12" t="s">
        <v>35</v>
      </c>
      <c r="AX574" s="12" t="s">
        <v>72</v>
      </c>
      <c r="AY574" s="255" t="s">
        <v>143</v>
      </c>
    </row>
    <row r="575" s="12" customFormat="1">
      <c r="B575" s="245"/>
      <c r="C575" s="246"/>
      <c r="D575" s="232" t="s">
        <v>155</v>
      </c>
      <c r="E575" s="247" t="s">
        <v>21</v>
      </c>
      <c r="F575" s="248" t="s">
        <v>1389</v>
      </c>
      <c r="G575" s="246"/>
      <c r="H575" s="249">
        <v>0.23000000000000001</v>
      </c>
      <c r="I575" s="250"/>
      <c r="J575" s="246"/>
      <c r="K575" s="246"/>
      <c r="L575" s="251"/>
      <c r="M575" s="252"/>
      <c r="N575" s="253"/>
      <c r="O575" s="253"/>
      <c r="P575" s="253"/>
      <c r="Q575" s="253"/>
      <c r="R575" s="253"/>
      <c r="S575" s="253"/>
      <c r="T575" s="254"/>
      <c r="AT575" s="255" t="s">
        <v>155</v>
      </c>
      <c r="AU575" s="255" t="s">
        <v>82</v>
      </c>
      <c r="AV575" s="12" t="s">
        <v>82</v>
      </c>
      <c r="AW575" s="12" t="s">
        <v>35</v>
      </c>
      <c r="AX575" s="12" t="s">
        <v>72</v>
      </c>
      <c r="AY575" s="255" t="s">
        <v>143</v>
      </c>
    </row>
    <row r="576" s="13" customFormat="1">
      <c r="B576" s="256"/>
      <c r="C576" s="257"/>
      <c r="D576" s="232" t="s">
        <v>155</v>
      </c>
      <c r="E576" s="258" t="s">
        <v>21</v>
      </c>
      <c r="F576" s="259" t="s">
        <v>167</v>
      </c>
      <c r="G576" s="257"/>
      <c r="H576" s="260">
        <v>18.443000000000001</v>
      </c>
      <c r="I576" s="261"/>
      <c r="J576" s="257"/>
      <c r="K576" s="257"/>
      <c r="L576" s="262"/>
      <c r="M576" s="263"/>
      <c r="N576" s="264"/>
      <c r="O576" s="264"/>
      <c r="P576" s="264"/>
      <c r="Q576" s="264"/>
      <c r="R576" s="264"/>
      <c r="S576" s="264"/>
      <c r="T576" s="265"/>
      <c r="AT576" s="266" t="s">
        <v>155</v>
      </c>
      <c r="AU576" s="266" t="s">
        <v>82</v>
      </c>
      <c r="AV576" s="13" t="s">
        <v>151</v>
      </c>
      <c r="AW576" s="13" t="s">
        <v>35</v>
      </c>
      <c r="AX576" s="13" t="s">
        <v>80</v>
      </c>
      <c r="AY576" s="266" t="s">
        <v>143</v>
      </c>
    </row>
    <row r="577" s="1" customFormat="1" ht="16.5" customHeight="1">
      <c r="B577" s="45"/>
      <c r="C577" s="220" t="s">
        <v>749</v>
      </c>
      <c r="D577" s="220" t="s">
        <v>146</v>
      </c>
      <c r="E577" s="221" t="s">
        <v>712</v>
      </c>
      <c r="F577" s="222" t="s">
        <v>713</v>
      </c>
      <c r="G577" s="223" t="s">
        <v>162</v>
      </c>
      <c r="H577" s="224">
        <v>18.443000000000001</v>
      </c>
      <c r="I577" s="225"/>
      <c r="J577" s="226">
        <f>ROUND(I577*H577,2)</f>
        <v>0</v>
      </c>
      <c r="K577" s="222" t="s">
        <v>150</v>
      </c>
      <c r="L577" s="71"/>
      <c r="M577" s="227" t="s">
        <v>21</v>
      </c>
      <c r="N577" s="228" t="s">
        <v>43</v>
      </c>
      <c r="O577" s="46"/>
      <c r="P577" s="229">
        <f>O577*H577</f>
        <v>0</v>
      </c>
      <c r="Q577" s="229">
        <v>0.00029999999999999997</v>
      </c>
      <c r="R577" s="229">
        <f>Q577*H577</f>
        <v>0.0055329000000000003</v>
      </c>
      <c r="S577" s="229">
        <v>0</v>
      </c>
      <c r="T577" s="230">
        <f>S577*H577</f>
        <v>0</v>
      </c>
      <c r="AR577" s="23" t="s">
        <v>239</v>
      </c>
      <c r="AT577" s="23" t="s">
        <v>146</v>
      </c>
      <c r="AU577" s="23" t="s">
        <v>82</v>
      </c>
      <c r="AY577" s="23" t="s">
        <v>143</v>
      </c>
      <c r="BE577" s="231">
        <f>IF(N577="základní",J577,0)</f>
        <v>0</v>
      </c>
      <c r="BF577" s="231">
        <f>IF(N577="snížená",J577,0)</f>
        <v>0</v>
      </c>
      <c r="BG577" s="231">
        <f>IF(N577="zákl. přenesená",J577,0)</f>
        <v>0</v>
      </c>
      <c r="BH577" s="231">
        <f>IF(N577="sníž. přenesená",J577,0)</f>
        <v>0</v>
      </c>
      <c r="BI577" s="231">
        <f>IF(N577="nulová",J577,0)</f>
        <v>0</v>
      </c>
      <c r="BJ577" s="23" t="s">
        <v>80</v>
      </c>
      <c r="BK577" s="231">
        <f>ROUND(I577*H577,2)</f>
        <v>0</v>
      </c>
      <c r="BL577" s="23" t="s">
        <v>239</v>
      </c>
      <c r="BM577" s="23" t="s">
        <v>714</v>
      </c>
    </row>
    <row r="578" s="1" customFormat="1">
      <c r="B578" s="45"/>
      <c r="C578" s="73"/>
      <c r="D578" s="232" t="s">
        <v>153</v>
      </c>
      <c r="E578" s="73"/>
      <c r="F578" s="233" t="s">
        <v>715</v>
      </c>
      <c r="G578" s="73"/>
      <c r="H578" s="73"/>
      <c r="I578" s="190"/>
      <c r="J578" s="73"/>
      <c r="K578" s="73"/>
      <c r="L578" s="71"/>
      <c r="M578" s="234"/>
      <c r="N578" s="46"/>
      <c r="O578" s="46"/>
      <c r="P578" s="46"/>
      <c r="Q578" s="46"/>
      <c r="R578" s="46"/>
      <c r="S578" s="46"/>
      <c r="T578" s="94"/>
      <c r="AT578" s="23" t="s">
        <v>153</v>
      </c>
      <c r="AU578" s="23" t="s">
        <v>82</v>
      </c>
    </row>
    <row r="579" s="11" customFormat="1">
      <c r="B579" s="235"/>
      <c r="C579" s="236"/>
      <c r="D579" s="232" t="s">
        <v>155</v>
      </c>
      <c r="E579" s="237" t="s">
        <v>21</v>
      </c>
      <c r="F579" s="238" t="s">
        <v>699</v>
      </c>
      <c r="G579" s="236"/>
      <c r="H579" s="237" t="s">
        <v>21</v>
      </c>
      <c r="I579" s="239"/>
      <c r="J579" s="236"/>
      <c r="K579" s="236"/>
      <c r="L579" s="240"/>
      <c r="M579" s="241"/>
      <c r="N579" s="242"/>
      <c r="O579" s="242"/>
      <c r="P579" s="242"/>
      <c r="Q579" s="242"/>
      <c r="R579" s="242"/>
      <c r="S579" s="242"/>
      <c r="T579" s="243"/>
      <c r="AT579" s="244" t="s">
        <v>155</v>
      </c>
      <c r="AU579" s="244" t="s">
        <v>82</v>
      </c>
      <c r="AV579" s="11" t="s">
        <v>80</v>
      </c>
      <c r="AW579" s="11" t="s">
        <v>35</v>
      </c>
      <c r="AX579" s="11" t="s">
        <v>72</v>
      </c>
      <c r="AY579" s="244" t="s">
        <v>143</v>
      </c>
    </row>
    <row r="580" s="12" customFormat="1">
      <c r="B580" s="245"/>
      <c r="C580" s="246"/>
      <c r="D580" s="232" t="s">
        <v>155</v>
      </c>
      <c r="E580" s="247" t="s">
        <v>21</v>
      </c>
      <c r="F580" s="248" t="s">
        <v>1386</v>
      </c>
      <c r="G580" s="246"/>
      <c r="H580" s="249">
        <v>9.0899999999999999</v>
      </c>
      <c r="I580" s="250"/>
      <c r="J580" s="246"/>
      <c r="K580" s="246"/>
      <c r="L580" s="251"/>
      <c r="M580" s="252"/>
      <c r="N580" s="253"/>
      <c r="O580" s="253"/>
      <c r="P580" s="253"/>
      <c r="Q580" s="253"/>
      <c r="R580" s="253"/>
      <c r="S580" s="253"/>
      <c r="T580" s="254"/>
      <c r="AT580" s="255" t="s">
        <v>155</v>
      </c>
      <c r="AU580" s="255" t="s">
        <v>82</v>
      </c>
      <c r="AV580" s="12" t="s">
        <v>82</v>
      </c>
      <c r="AW580" s="12" t="s">
        <v>35</v>
      </c>
      <c r="AX580" s="12" t="s">
        <v>72</v>
      </c>
      <c r="AY580" s="255" t="s">
        <v>143</v>
      </c>
    </row>
    <row r="581" s="12" customFormat="1">
      <c r="B581" s="245"/>
      <c r="C581" s="246"/>
      <c r="D581" s="232" t="s">
        <v>155</v>
      </c>
      <c r="E581" s="247" t="s">
        <v>21</v>
      </c>
      <c r="F581" s="248" t="s">
        <v>1387</v>
      </c>
      <c r="G581" s="246"/>
      <c r="H581" s="249">
        <v>0.19500000000000001</v>
      </c>
      <c r="I581" s="250"/>
      <c r="J581" s="246"/>
      <c r="K581" s="246"/>
      <c r="L581" s="251"/>
      <c r="M581" s="252"/>
      <c r="N581" s="253"/>
      <c r="O581" s="253"/>
      <c r="P581" s="253"/>
      <c r="Q581" s="253"/>
      <c r="R581" s="253"/>
      <c r="S581" s="253"/>
      <c r="T581" s="254"/>
      <c r="AT581" s="255" t="s">
        <v>155</v>
      </c>
      <c r="AU581" s="255" t="s">
        <v>82</v>
      </c>
      <c r="AV581" s="12" t="s">
        <v>82</v>
      </c>
      <c r="AW581" s="12" t="s">
        <v>35</v>
      </c>
      <c r="AX581" s="12" t="s">
        <v>72</v>
      </c>
      <c r="AY581" s="255" t="s">
        <v>143</v>
      </c>
    </row>
    <row r="582" s="12" customFormat="1">
      <c r="B582" s="245"/>
      <c r="C582" s="246"/>
      <c r="D582" s="232" t="s">
        <v>155</v>
      </c>
      <c r="E582" s="247" t="s">
        <v>21</v>
      </c>
      <c r="F582" s="248" t="s">
        <v>1388</v>
      </c>
      <c r="G582" s="246"/>
      <c r="H582" s="249">
        <v>8.9280000000000008</v>
      </c>
      <c r="I582" s="250"/>
      <c r="J582" s="246"/>
      <c r="K582" s="246"/>
      <c r="L582" s="251"/>
      <c r="M582" s="252"/>
      <c r="N582" s="253"/>
      <c r="O582" s="253"/>
      <c r="P582" s="253"/>
      <c r="Q582" s="253"/>
      <c r="R582" s="253"/>
      <c r="S582" s="253"/>
      <c r="T582" s="254"/>
      <c r="AT582" s="255" t="s">
        <v>155</v>
      </c>
      <c r="AU582" s="255" t="s">
        <v>82</v>
      </c>
      <c r="AV582" s="12" t="s">
        <v>82</v>
      </c>
      <c r="AW582" s="12" t="s">
        <v>35</v>
      </c>
      <c r="AX582" s="12" t="s">
        <v>72</v>
      </c>
      <c r="AY582" s="255" t="s">
        <v>143</v>
      </c>
    </row>
    <row r="583" s="12" customFormat="1">
      <c r="B583" s="245"/>
      <c r="C583" s="246"/>
      <c r="D583" s="232" t="s">
        <v>155</v>
      </c>
      <c r="E583" s="247" t="s">
        <v>21</v>
      </c>
      <c r="F583" s="248" t="s">
        <v>1389</v>
      </c>
      <c r="G583" s="246"/>
      <c r="H583" s="249">
        <v>0.23000000000000001</v>
      </c>
      <c r="I583" s="250"/>
      <c r="J583" s="246"/>
      <c r="K583" s="246"/>
      <c r="L583" s="251"/>
      <c r="M583" s="252"/>
      <c r="N583" s="253"/>
      <c r="O583" s="253"/>
      <c r="P583" s="253"/>
      <c r="Q583" s="253"/>
      <c r="R583" s="253"/>
      <c r="S583" s="253"/>
      <c r="T583" s="254"/>
      <c r="AT583" s="255" t="s">
        <v>155</v>
      </c>
      <c r="AU583" s="255" t="s">
        <v>82</v>
      </c>
      <c r="AV583" s="12" t="s">
        <v>82</v>
      </c>
      <c r="AW583" s="12" t="s">
        <v>35</v>
      </c>
      <c r="AX583" s="12" t="s">
        <v>72</v>
      </c>
      <c r="AY583" s="255" t="s">
        <v>143</v>
      </c>
    </row>
    <row r="584" s="13" customFormat="1">
      <c r="B584" s="256"/>
      <c r="C584" s="257"/>
      <c r="D584" s="232" t="s">
        <v>155</v>
      </c>
      <c r="E584" s="258" t="s">
        <v>21</v>
      </c>
      <c r="F584" s="259" t="s">
        <v>167</v>
      </c>
      <c r="G584" s="257"/>
      <c r="H584" s="260">
        <v>18.443000000000001</v>
      </c>
      <c r="I584" s="261"/>
      <c r="J584" s="257"/>
      <c r="K584" s="257"/>
      <c r="L584" s="262"/>
      <c r="M584" s="263"/>
      <c r="N584" s="264"/>
      <c r="O584" s="264"/>
      <c r="P584" s="264"/>
      <c r="Q584" s="264"/>
      <c r="R584" s="264"/>
      <c r="S584" s="264"/>
      <c r="T584" s="265"/>
      <c r="AT584" s="266" t="s">
        <v>155</v>
      </c>
      <c r="AU584" s="266" t="s">
        <v>82</v>
      </c>
      <c r="AV584" s="13" t="s">
        <v>151</v>
      </c>
      <c r="AW584" s="13" t="s">
        <v>35</v>
      </c>
      <c r="AX584" s="13" t="s">
        <v>80</v>
      </c>
      <c r="AY584" s="266" t="s">
        <v>143</v>
      </c>
    </row>
    <row r="585" s="1" customFormat="1" ht="16.5" customHeight="1">
      <c r="B585" s="45"/>
      <c r="C585" s="220" t="s">
        <v>758</v>
      </c>
      <c r="D585" s="220" t="s">
        <v>146</v>
      </c>
      <c r="E585" s="221" t="s">
        <v>717</v>
      </c>
      <c r="F585" s="222" t="s">
        <v>718</v>
      </c>
      <c r="G585" s="223" t="s">
        <v>419</v>
      </c>
      <c r="H585" s="224">
        <v>16.524999999999999</v>
      </c>
      <c r="I585" s="225"/>
      <c r="J585" s="226">
        <f>ROUND(I585*H585,2)</f>
        <v>0</v>
      </c>
      <c r="K585" s="222" t="s">
        <v>150</v>
      </c>
      <c r="L585" s="71"/>
      <c r="M585" s="227" t="s">
        <v>21</v>
      </c>
      <c r="N585" s="228" t="s">
        <v>43</v>
      </c>
      <c r="O585" s="46"/>
      <c r="P585" s="229">
        <f>O585*H585</f>
        <v>0</v>
      </c>
      <c r="Q585" s="229">
        <v>3.0000000000000001E-05</v>
      </c>
      <c r="R585" s="229">
        <f>Q585*H585</f>
        <v>0.00049574999999999999</v>
      </c>
      <c r="S585" s="229">
        <v>0</v>
      </c>
      <c r="T585" s="230">
        <f>S585*H585</f>
        <v>0</v>
      </c>
      <c r="AR585" s="23" t="s">
        <v>239</v>
      </c>
      <c r="AT585" s="23" t="s">
        <v>146</v>
      </c>
      <c r="AU585" s="23" t="s">
        <v>82</v>
      </c>
      <c r="AY585" s="23" t="s">
        <v>143</v>
      </c>
      <c r="BE585" s="231">
        <f>IF(N585="základní",J585,0)</f>
        <v>0</v>
      </c>
      <c r="BF585" s="231">
        <f>IF(N585="snížená",J585,0)</f>
        <v>0</v>
      </c>
      <c r="BG585" s="231">
        <f>IF(N585="zákl. přenesená",J585,0)</f>
        <v>0</v>
      </c>
      <c r="BH585" s="231">
        <f>IF(N585="sníž. přenesená",J585,0)</f>
        <v>0</v>
      </c>
      <c r="BI585" s="231">
        <f>IF(N585="nulová",J585,0)</f>
        <v>0</v>
      </c>
      <c r="BJ585" s="23" t="s">
        <v>80</v>
      </c>
      <c r="BK585" s="231">
        <f>ROUND(I585*H585,2)</f>
        <v>0</v>
      </c>
      <c r="BL585" s="23" t="s">
        <v>239</v>
      </c>
      <c r="BM585" s="23" t="s">
        <v>719</v>
      </c>
    </row>
    <row r="586" s="1" customFormat="1">
      <c r="B586" s="45"/>
      <c r="C586" s="73"/>
      <c r="D586" s="232" t="s">
        <v>153</v>
      </c>
      <c r="E586" s="73"/>
      <c r="F586" s="233" t="s">
        <v>715</v>
      </c>
      <c r="G586" s="73"/>
      <c r="H586" s="73"/>
      <c r="I586" s="190"/>
      <c r="J586" s="73"/>
      <c r="K586" s="73"/>
      <c r="L586" s="71"/>
      <c r="M586" s="234"/>
      <c r="N586" s="46"/>
      <c r="O586" s="46"/>
      <c r="P586" s="46"/>
      <c r="Q586" s="46"/>
      <c r="R586" s="46"/>
      <c r="S586" s="46"/>
      <c r="T586" s="94"/>
      <c r="AT586" s="23" t="s">
        <v>153</v>
      </c>
      <c r="AU586" s="23" t="s">
        <v>82</v>
      </c>
    </row>
    <row r="587" s="11" customFormat="1">
      <c r="B587" s="235"/>
      <c r="C587" s="236"/>
      <c r="D587" s="232" t="s">
        <v>155</v>
      </c>
      <c r="E587" s="237" t="s">
        <v>21</v>
      </c>
      <c r="F587" s="238" t="s">
        <v>488</v>
      </c>
      <c r="G587" s="236"/>
      <c r="H587" s="237" t="s">
        <v>21</v>
      </c>
      <c r="I587" s="239"/>
      <c r="J587" s="236"/>
      <c r="K587" s="236"/>
      <c r="L587" s="240"/>
      <c r="M587" s="241"/>
      <c r="N587" s="242"/>
      <c r="O587" s="242"/>
      <c r="P587" s="242"/>
      <c r="Q587" s="242"/>
      <c r="R587" s="242"/>
      <c r="S587" s="242"/>
      <c r="T587" s="243"/>
      <c r="AT587" s="244" t="s">
        <v>155</v>
      </c>
      <c r="AU587" s="244" t="s">
        <v>82</v>
      </c>
      <c r="AV587" s="11" t="s">
        <v>80</v>
      </c>
      <c r="AW587" s="11" t="s">
        <v>35</v>
      </c>
      <c r="AX587" s="11" t="s">
        <v>72</v>
      </c>
      <c r="AY587" s="244" t="s">
        <v>143</v>
      </c>
    </row>
    <row r="588" s="12" customFormat="1">
      <c r="B588" s="245"/>
      <c r="C588" s="246"/>
      <c r="D588" s="232" t="s">
        <v>155</v>
      </c>
      <c r="E588" s="247" t="s">
        <v>21</v>
      </c>
      <c r="F588" s="248" t="s">
        <v>1391</v>
      </c>
      <c r="G588" s="246"/>
      <c r="H588" s="249">
        <v>14.4</v>
      </c>
      <c r="I588" s="250"/>
      <c r="J588" s="246"/>
      <c r="K588" s="246"/>
      <c r="L588" s="251"/>
      <c r="M588" s="252"/>
      <c r="N588" s="253"/>
      <c r="O588" s="253"/>
      <c r="P588" s="253"/>
      <c r="Q588" s="253"/>
      <c r="R588" s="253"/>
      <c r="S588" s="253"/>
      <c r="T588" s="254"/>
      <c r="AT588" s="255" t="s">
        <v>155</v>
      </c>
      <c r="AU588" s="255" t="s">
        <v>82</v>
      </c>
      <c r="AV588" s="12" t="s">
        <v>82</v>
      </c>
      <c r="AW588" s="12" t="s">
        <v>35</v>
      </c>
      <c r="AX588" s="12" t="s">
        <v>72</v>
      </c>
      <c r="AY588" s="255" t="s">
        <v>143</v>
      </c>
    </row>
    <row r="589" s="12" customFormat="1">
      <c r="B589" s="245"/>
      <c r="C589" s="246"/>
      <c r="D589" s="232" t="s">
        <v>155</v>
      </c>
      <c r="E589" s="247" t="s">
        <v>21</v>
      </c>
      <c r="F589" s="248" t="s">
        <v>1392</v>
      </c>
      <c r="G589" s="246"/>
      <c r="H589" s="249">
        <v>2.125</v>
      </c>
      <c r="I589" s="250"/>
      <c r="J589" s="246"/>
      <c r="K589" s="246"/>
      <c r="L589" s="251"/>
      <c r="M589" s="252"/>
      <c r="N589" s="253"/>
      <c r="O589" s="253"/>
      <c r="P589" s="253"/>
      <c r="Q589" s="253"/>
      <c r="R589" s="253"/>
      <c r="S589" s="253"/>
      <c r="T589" s="254"/>
      <c r="AT589" s="255" t="s">
        <v>155</v>
      </c>
      <c r="AU589" s="255" t="s">
        <v>82</v>
      </c>
      <c r="AV589" s="12" t="s">
        <v>82</v>
      </c>
      <c r="AW589" s="12" t="s">
        <v>35</v>
      </c>
      <c r="AX589" s="12" t="s">
        <v>72</v>
      </c>
      <c r="AY589" s="255" t="s">
        <v>143</v>
      </c>
    </row>
    <row r="590" s="13" customFormat="1">
      <c r="B590" s="256"/>
      <c r="C590" s="257"/>
      <c r="D590" s="232" t="s">
        <v>155</v>
      </c>
      <c r="E590" s="258" t="s">
        <v>21</v>
      </c>
      <c r="F590" s="259" t="s">
        <v>167</v>
      </c>
      <c r="G590" s="257"/>
      <c r="H590" s="260">
        <v>16.524999999999999</v>
      </c>
      <c r="I590" s="261"/>
      <c r="J590" s="257"/>
      <c r="K590" s="257"/>
      <c r="L590" s="262"/>
      <c r="M590" s="263"/>
      <c r="N590" s="264"/>
      <c r="O590" s="264"/>
      <c r="P590" s="264"/>
      <c r="Q590" s="264"/>
      <c r="R590" s="264"/>
      <c r="S590" s="264"/>
      <c r="T590" s="265"/>
      <c r="AT590" s="266" t="s">
        <v>155</v>
      </c>
      <c r="AU590" s="266" t="s">
        <v>82</v>
      </c>
      <c r="AV590" s="13" t="s">
        <v>151</v>
      </c>
      <c r="AW590" s="13" t="s">
        <v>35</v>
      </c>
      <c r="AX590" s="13" t="s">
        <v>80</v>
      </c>
      <c r="AY590" s="266" t="s">
        <v>143</v>
      </c>
    </row>
    <row r="591" s="1" customFormat="1" ht="38.25" customHeight="1">
      <c r="B591" s="45"/>
      <c r="C591" s="220" t="s">
        <v>765</v>
      </c>
      <c r="D591" s="220" t="s">
        <v>146</v>
      </c>
      <c r="E591" s="221" t="s">
        <v>727</v>
      </c>
      <c r="F591" s="222" t="s">
        <v>728</v>
      </c>
      <c r="G591" s="223" t="s">
        <v>370</v>
      </c>
      <c r="H591" s="224">
        <v>0.29899999999999999</v>
      </c>
      <c r="I591" s="225"/>
      <c r="J591" s="226">
        <f>ROUND(I591*H591,2)</f>
        <v>0</v>
      </c>
      <c r="K591" s="222" t="s">
        <v>150</v>
      </c>
      <c r="L591" s="71"/>
      <c r="M591" s="227" t="s">
        <v>21</v>
      </c>
      <c r="N591" s="228" t="s">
        <v>43</v>
      </c>
      <c r="O591" s="46"/>
      <c r="P591" s="229">
        <f>O591*H591</f>
        <v>0</v>
      </c>
      <c r="Q591" s="229">
        <v>0</v>
      </c>
      <c r="R591" s="229">
        <f>Q591*H591</f>
        <v>0</v>
      </c>
      <c r="S591" s="229">
        <v>0</v>
      </c>
      <c r="T591" s="230">
        <f>S591*H591</f>
        <v>0</v>
      </c>
      <c r="AR591" s="23" t="s">
        <v>239</v>
      </c>
      <c r="AT591" s="23" t="s">
        <v>146</v>
      </c>
      <c r="AU591" s="23" t="s">
        <v>82</v>
      </c>
      <c r="AY591" s="23" t="s">
        <v>143</v>
      </c>
      <c r="BE591" s="231">
        <f>IF(N591="základní",J591,0)</f>
        <v>0</v>
      </c>
      <c r="BF591" s="231">
        <f>IF(N591="snížená",J591,0)</f>
        <v>0</v>
      </c>
      <c r="BG591" s="231">
        <f>IF(N591="zákl. přenesená",J591,0)</f>
        <v>0</v>
      </c>
      <c r="BH591" s="231">
        <f>IF(N591="sníž. přenesená",J591,0)</f>
        <v>0</v>
      </c>
      <c r="BI591" s="231">
        <f>IF(N591="nulová",J591,0)</f>
        <v>0</v>
      </c>
      <c r="BJ591" s="23" t="s">
        <v>80</v>
      </c>
      <c r="BK591" s="231">
        <f>ROUND(I591*H591,2)</f>
        <v>0</v>
      </c>
      <c r="BL591" s="23" t="s">
        <v>239</v>
      </c>
      <c r="BM591" s="23" t="s">
        <v>729</v>
      </c>
    </row>
    <row r="592" s="1" customFormat="1">
      <c r="B592" s="45"/>
      <c r="C592" s="73"/>
      <c r="D592" s="232" t="s">
        <v>153</v>
      </c>
      <c r="E592" s="73"/>
      <c r="F592" s="233" t="s">
        <v>679</v>
      </c>
      <c r="G592" s="73"/>
      <c r="H592" s="73"/>
      <c r="I592" s="190"/>
      <c r="J592" s="73"/>
      <c r="K592" s="73"/>
      <c r="L592" s="71"/>
      <c r="M592" s="234"/>
      <c r="N592" s="46"/>
      <c r="O592" s="46"/>
      <c r="P592" s="46"/>
      <c r="Q592" s="46"/>
      <c r="R592" s="46"/>
      <c r="S592" s="46"/>
      <c r="T592" s="94"/>
      <c r="AT592" s="23" t="s">
        <v>153</v>
      </c>
      <c r="AU592" s="23" t="s">
        <v>82</v>
      </c>
    </row>
    <row r="593" s="1" customFormat="1" ht="38.25" customHeight="1">
      <c r="B593" s="45"/>
      <c r="C593" s="220" t="s">
        <v>769</v>
      </c>
      <c r="D593" s="220" t="s">
        <v>146</v>
      </c>
      <c r="E593" s="221" t="s">
        <v>731</v>
      </c>
      <c r="F593" s="222" t="s">
        <v>732</v>
      </c>
      <c r="G593" s="223" t="s">
        <v>370</v>
      </c>
      <c r="H593" s="224">
        <v>0.29899999999999999</v>
      </c>
      <c r="I593" s="225"/>
      <c r="J593" s="226">
        <f>ROUND(I593*H593,2)</f>
        <v>0</v>
      </c>
      <c r="K593" s="222" t="s">
        <v>150</v>
      </c>
      <c r="L593" s="71"/>
      <c r="M593" s="227" t="s">
        <v>21</v>
      </c>
      <c r="N593" s="228" t="s">
        <v>43</v>
      </c>
      <c r="O593" s="46"/>
      <c r="P593" s="229">
        <f>O593*H593</f>
        <v>0</v>
      </c>
      <c r="Q593" s="229">
        <v>0</v>
      </c>
      <c r="R593" s="229">
        <f>Q593*H593</f>
        <v>0</v>
      </c>
      <c r="S593" s="229">
        <v>0</v>
      </c>
      <c r="T593" s="230">
        <f>S593*H593</f>
        <v>0</v>
      </c>
      <c r="AR593" s="23" t="s">
        <v>239</v>
      </c>
      <c r="AT593" s="23" t="s">
        <v>146</v>
      </c>
      <c r="AU593" s="23" t="s">
        <v>82</v>
      </c>
      <c r="AY593" s="23" t="s">
        <v>143</v>
      </c>
      <c r="BE593" s="231">
        <f>IF(N593="základní",J593,0)</f>
        <v>0</v>
      </c>
      <c r="BF593" s="231">
        <f>IF(N593="snížená",J593,0)</f>
        <v>0</v>
      </c>
      <c r="BG593" s="231">
        <f>IF(N593="zákl. přenesená",J593,0)</f>
        <v>0</v>
      </c>
      <c r="BH593" s="231">
        <f>IF(N593="sníž. přenesená",J593,0)</f>
        <v>0</v>
      </c>
      <c r="BI593" s="231">
        <f>IF(N593="nulová",J593,0)</f>
        <v>0</v>
      </c>
      <c r="BJ593" s="23" t="s">
        <v>80</v>
      </c>
      <c r="BK593" s="231">
        <f>ROUND(I593*H593,2)</f>
        <v>0</v>
      </c>
      <c r="BL593" s="23" t="s">
        <v>239</v>
      </c>
      <c r="BM593" s="23" t="s">
        <v>733</v>
      </c>
    </row>
    <row r="594" s="1" customFormat="1">
      <c r="B594" s="45"/>
      <c r="C594" s="73"/>
      <c r="D594" s="232" t="s">
        <v>153</v>
      </c>
      <c r="E594" s="73"/>
      <c r="F594" s="233" t="s">
        <v>679</v>
      </c>
      <c r="G594" s="73"/>
      <c r="H594" s="73"/>
      <c r="I594" s="190"/>
      <c r="J594" s="73"/>
      <c r="K594" s="73"/>
      <c r="L594" s="71"/>
      <c r="M594" s="234"/>
      <c r="N594" s="46"/>
      <c r="O594" s="46"/>
      <c r="P594" s="46"/>
      <c r="Q594" s="46"/>
      <c r="R594" s="46"/>
      <c r="S594" s="46"/>
      <c r="T594" s="94"/>
      <c r="AT594" s="23" t="s">
        <v>153</v>
      </c>
      <c r="AU594" s="23" t="s">
        <v>82</v>
      </c>
    </row>
    <row r="595" s="1" customFormat="1" ht="38.25" customHeight="1">
      <c r="B595" s="45"/>
      <c r="C595" s="220" t="s">
        <v>777</v>
      </c>
      <c r="D595" s="220" t="s">
        <v>146</v>
      </c>
      <c r="E595" s="221" t="s">
        <v>735</v>
      </c>
      <c r="F595" s="222" t="s">
        <v>736</v>
      </c>
      <c r="G595" s="223" t="s">
        <v>370</v>
      </c>
      <c r="H595" s="224">
        <v>5.681</v>
      </c>
      <c r="I595" s="225"/>
      <c r="J595" s="226">
        <f>ROUND(I595*H595,2)</f>
        <v>0</v>
      </c>
      <c r="K595" s="222" t="s">
        <v>150</v>
      </c>
      <c r="L595" s="71"/>
      <c r="M595" s="227" t="s">
        <v>21</v>
      </c>
      <c r="N595" s="228" t="s">
        <v>43</v>
      </c>
      <c r="O595" s="46"/>
      <c r="P595" s="229">
        <f>O595*H595</f>
        <v>0</v>
      </c>
      <c r="Q595" s="229">
        <v>0</v>
      </c>
      <c r="R595" s="229">
        <f>Q595*H595</f>
        <v>0</v>
      </c>
      <c r="S595" s="229">
        <v>0</v>
      </c>
      <c r="T595" s="230">
        <f>S595*H595</f>
        <v>0</v>
      </c>
      <c r="AR595" s="23" t="s">
        <v>239</v>
      </c>
      <c r="AT595" s="23" t="s">
        <v>146</v>
      </c>
      <c r="AU595" s="23" t="s">
        <v>82</v>
      </c>
      <c r="AY595" s="23" t="s">
        <v>143</v>
      </c>
      <c r="BE595" s="231">
        <f>IF(N595="základní",J595,0)</f>
        <v>0</v>
      </c>
      <c r="BF595" s="231">
        <f>IF(N595="snížená",J595,0)</f>
        <v>0</v>
      </c>
      <c r="BG595" s="231">
        <f>IF(N595="zákl. přenesená",J595,0)</f>
        <v>0</v>
      </c>
      <c r="BH595" s="231">
        <f>IF(N595="sníž. přenesená",J595,0)</f>
        <v>0</v>
      </c>
      <c r="BI595" s="231">
        <f>IF(N595="nulová",J595,0)</f>
        <v>0</v>
      </c>
      <c r="BJ595" s="23" t="s">
        <v>80</v>
      </c>
      <c r="BK595" s="231">
        <f>ROUND(I595*H595,2)</f>
        <v>0</v>
      </c>
      <c r="BL595" s="23" t="s">
        <v>239</v>
      </c>
      <c r="BM595" s="23" t="s">
        <v>737</v>
      </c>
    </row>
    <row r="596" s="1" customFormat="1">
      <c r="B596" s="45"/>
      <c r="C596" s="73"/>
      <c r="D596" s="232" t="s">
        <v>153</v>
      </c>
      <c r="E596" s="73"/>
      <c r="F596" s="233" t="s">
        <v>679</v>
      </c>
      <c r="G596" s="73"/>
      <c r="H596" s="73"/>
      <c r="I596" s="190"/>
      <c r="J596" s="73"/>
      <c r="K596" s="73"/>
      <c r="L596" s="71"/>
      <c r="M596" s="234"/>
      <c r="N596" s="46"/>
      <c r="O596" s="46"/>
      <c r="P596" s="46"/>
      <c r="Q596" s="46"/>
      <c r="R596" s="46"/>
      <c r="S596" s="46"/>
      <c r="T596" s="94"/>
      <c r="AT596" s="23" t="s">
        <v>153</v>
      </c>
      <c r="AU596" s="23" t="s">
        <v>82</v>
      </c>
    </row>
    <row r="597" s="12" customFormat="1">
      <c r="B597" s="245"/>
      <c r="C597" s="246"/>
      <c r="D597" s="232" t="s">
        <v>155</v>
      </c>
      <c r="E597" s="246"/>
      <c r="F597" s="248" t="s">
        <v>1393</v>
      </c>
      <c r="G597" s="246"/>
      <c r="H597" s="249">
        <v>5.681</v>
      </c>
      <c r="I597" s="250"/>
      <c r="J597" s="246"/>
      <c r="K597" s="246"/>
      <c r="L597" s="251"/>
      <c r="M597" s="252"/>
      <c r="N597" s="253"/>
      <c r="O597" s="253"/>
      <c r="P597" s="253"/>
      <c r="Q597" s="253"/>
      <c r="R597" s="253"/>
      <c r="S597" s="253"/>
      <c r="T597" s="254"/>
      <c r="AT597" s="255" t="s">
        <v>155</v>
      </c>
      <c r="AU597" s="255" t="s">
        <v>82</v>
      </c>
      <c r="AV597" s="12" t="s">
        <v>82</v>
      </c>
      <c r="AW597" s="12" t="s">
        <v>6</v>
      </c>
      <c r="AX597" s="12" t="s">
        <v>80</v>
      </c>
      <c r="AY597" s="255" t="s">
        <v>143</v>
      </c>
    </row>
    <row r="598" s="10" customFormat="1" ht="29.88" customHeight="1">
      <c r="B598" s="204"/>
      <c r="C598" s="205"/>
      <c r="D598" s="206" t="s">
        <v>71</v>
      </c>
      <c r="E598" s="218" t="s">
        <v>739</v>
      </c>
      <c r="F598" s="218" t="s">
        <v>740</v>
      </c>
      <c r="G598" s="205"/>
      <c r="H598" s="205"/>
      <c r="I598" s="208"/>
      <c r="J598" s="219">
        <f>BK598</f>
        <v>0</v>
      </c>
      <c r="K598" s="205"/>
      <c r="L598" s="210"/>
      <c r="M598" s="211"/>
      <c r="N598" s="212"/>
      <c r="O598" s="212"/>
      <c r="P598" s="213">
        <f>SUM(P599:P608)</f>
        <v>0</v>
      </c>
      <c r="Q598" s="212"/>
      <c r="R598" s="213">
        <f>SUM(R599:R608)</f>
        <v>0.0036337500000000003</v>
      </c>
      <c r="S598" s="212"/>
      <c r="T598" s="214">
        <f>SUM(T599:T608)</f>
        <v>0</v>
      </c>
      <c r="AR598" s="215" t="s">
        <v>82</v>
      </c>
      <c r="AT598" s="216" t="s">
        <v>71</v>
      </c>
      <c r="AU598" s="216" t="s">
        <v>80</v>
      </c>
      <c r="AY598" s="215" t="s">
        <v>143</v>
      </c>
      <c r="BK598" s="217">
        <f>SUM(BK599:BK608)</f>
        <v>0</v>
      </c>
    </row>
    <row r="599" s="1" customFormat="1" ht="16.5" customHeight="1">
      <c r="B599" s="45"/>
      <c r="C599" s="220" t="s">
        <v>784</v>
      </c>
      <c r="D599" s="220" t="s">
        <v>146</v>
      </c>
      <c r="E599" s="221" t="s">
        <v>742</v>
      </c>
      <c r="F599" s="222" t="s">
        <v>743</v>
      </c>
      <c r="G599" s="223" t="s">
        <v>162</v>
      </c>
      <c r="H599" s="224">
        <v>7.125</v>
      </c>
      <c r="I599" s="225"/>
      <c r="J599" s="226">
        <f>ROUND(I599*H599,2)</f>
        <v>0</v>
      </c>
      <c r="K599" s="222" t="s">
        <v>150</v>
      </c>
      <c r="L599" s="71"/>
      <c r="M599" s="227" t="s">
        <v>21</v>
      </c>
      <c r="N599" s="228" t="s">
        <v>43</v>
      </c>
      <c r="O599" s="46"/>
      <c r="P599" s="229">
        <f>O599*H599</f>
        <v>0</v>
      </c>
      <c r="Q599" s="229">
        <v>0.00017000000000000001</v>
      </c>
      <c r="R599" s="229">
        <f>Q599*H599</f>
        <v>0.0012112500000000001</v>
      </c>
      <c r="S599" s="229">
        <v>0</v>
      </c>
      <c r="T599" s="230">
        <f>S599*H599</f>
        <v>0</v>
      </c>
      <c r="AR599" s="23" t="s">
        <v>239</v>
      </c>
      <c r="AT599" s="23" t="s">
        <v>146</v>
      </c>
      <c r="AU599" s="23" t="s">
        <v>82</v>
      </c>
      <c r="AY599" s="23" t="s">
        <v>143</v>
      </c>
      <c r="BE599" s="231">
        <f>IF(N599="základní",J599,0)</f>
        <v>0</v>
      </c>
      <c r="BF599" s="231">
        <f>IF(N599="snížená",J599,0)</f>
        <v>0</v>
      </c>
      <c r="BG599" s="231">
        <f>IF(N599="zákl. přenesená",J599,0)</f>
        <v>0</v>
      </c>
      <c r="BH599" s="231">
        <f>IF(N599="sníž. přenesená",J599,0)</f>
        <v>0</v>
      </c>
      <c r="BI599" s="231">
        <f>IF(N599="nulová",J599,0)</f>
        <v>0</v>
      </c>
      <c r="BJ599" s="23" t="s">
        <v>80</v>
      </c>
      <c r="BK599" s="231">
        <f>ROUND(I599*H599,2)</f>
        <v>0</v>
      </c>
      <c r="BL599" s="23" t="s">
        <v>239</v>
      </c>
      <c r="BM599" s="23" t="s">
        <v>744</v>
      </c>
    </row>
    <row r="600" s="11" customFormat="1">
      <c r="B600" s="235"/>
      <c r="C600" s="236"/>
      <c r="D600" s="232" t="s">
        <v>155</v>
      </c>
      <c r="E600" s="237" t="s">
        <v>21</v>
      </c>
      <c r="F600" s="238" t="s">
        <v>745</v>
      </c>
      <c r="G600" s="236"/>
      <c r="H600" s="237" t="s">
        <v>21</v>
      </c>
      <c r="I600" s="239"/>
      <c r="J600" s="236"/>
      <c r="K600" s="236"/>
      <c r="L600" s="240"/>
      <c r="M600" s="241"/>
      <c r="N600" s="242"/>
      <c r="O600" s="242"/>
      <c r="P600" s="242"/>
      <c r="Q600" s="242"/>
      <c r="R600" s="242"/>
      <c r="S600" s="242"/>
      <c r="T600" s="243"/>
      <c r="AT600" s="244" t="s">
        <v>155</v>
      </c>
      <c r="AU600" s="244" t="s">
        <v>82</v>
      </c>
      <c r="AV600" s="11" t="s">
        <v>80</v>
      </c>
      <c r="AW600" s="11" t="s">
        <v>35</v>
      </c>
      <c r="AX600" s="11" t="s">
        <v>72</v>
      </c>
      <c r="AY600" s="244" t="s">
        <v>143</v>
      </c>
    </row>
    <row r="601" s="12" customFormat="1">
      <c r="B601" s="245"/>
      <c r="C601" s="246"/>
      <c r="D601" s="232" t="s">
        <v>155</v>
      </c>
      <c r="E601" s="247" t="s">
        <v>21</v>
      </c>
      <c r="F601" s="248" t="s">
        <v>1200</v>
      </c>
      <c r="G601" s="246"/>
      <c r="H601" s="249">
        <v>3.6000000000000001</v>
      </c>
      <c r="I601" s="250"/>
      <c r="J601" s="246"/>
      <c r="K601" s="246"/>
      <c r="L601" s="251"/>
      <c r="M601" s="252"/>
      <c r="N601" s="253"/>
      <c r="O601" s="253"/>
      <c r="P601" s="253"/>
      <c r="Q601" s="253"/>
      <c r="R601" s="253"/>
      <c r="S601" s="253"/>
      <c r="T601" s="254"/>
      <c r="AT601" s="255" t="s">
        <v>155</v>
      </c>
      <c r="AU601" s="255" t="s">
        <v>82</v>
      </c>
      <c r="AV601" s="12" t="s">
        <v>82</v>
      </c>
      <c r="AW601" s="12" t="s">
        <v>35</v>
      </c>
      <c r="AX601" s="12" t="s">
        <v>72</v>
      </c>
      <c r="AY601" s="255" t="s">
        <v>143</v>
      </c>
    </row>
    <row r="602" s="12" customFormat="1">
      <c r="B602" s="245"/>
      <c r="C602" s="246"/>
      <c r="D602" s="232" t="s">
        <v>155</v>
      </c>
      <c r="E602" s="247" t="s">
        <v>21</v>
      </c>
      <c r="F602" s="248" t="s">
        <v>1052</v>
      </c>
      <c r="G602" s="246"/>
      <c r="H602" s="249">
        <v>3.5249999999999999</v>
      </c>
      <c r="I602" s="250"/>
      <c r="J602" s="246"/>
      <c r="K602" s="246"/>
      <c r="L602" s="251"/>
      <c r="M602" s="252"/>
      <c r="N602" s="253"/>
      <c r="O602" s="253"/>
      <c r="P602" s="253"/>
      <c r="Q602" s="253"/>
      <c r="R602" s="253"/>
      <c r="S602" s="253"/>
      <c r="T602" s="254"/>
      <c r="AT602" s="255" t="s">
        <v>155</v>
      </c>
      <c r="AU602" s="255" t="s">
        <v>82</v>
      </c>
      <c r="AV602" s="12" t="s">
        <v>82</v>
      </c>
      <c r="AW602" s="12" t="s">
        <v>35</v>
      </c>
      <c r="AX602" s="12" t="s">
        <v>72</v>
      </c>
      <c r="AY602" s="255" t="s">
        <v>143</v>
      </c>
    </row>
    <row r="603" s="13" customFormat="1">
      <c r="B603" s="256"/>
      <c r="C603" s="257"/>
      <c r="D603" s="232" t="s">
        <v>155</v>
      </c>
      <c r="E603" s="258" t="s">
        <v>21</v>
      </c>
      <c r="F603" s="259" t="s">
        <v>167</v>
      </c>
      <c r="G603" s="257"/>
      <c r="H603" s="260">
        <v>7.125</v>
      </c>
      <c r="I603" s="261"/>
      <c r="J603" s="257"/>
      <c r="K603" s="257"/>
      <c r="L603" s="262"/>
      <c r="M603" s="263"/>
      <c r="N603" s="264"/>
      <c r="O603" s="264"/>
      <c r="P603" s="264"/>
      <c r="Q603" s="264"/>
      <c r="R603" s="264"/>
      <c r="S603" s="264"/>
      <c r="T603" s="265"/>
      <c r="AT603" s="266" t="s">
        <v>155</v>
      </c>
      <c r="AU603" s="266" t="s">
        <v>82</v>
      </c>
      <c r="AV603" s="13" t="s">
        <v>151</v>
      </c>
      <c r="AW603" s="13" t="s">
        <v>35</v>
      </c>
      <c r="AX603" s="13" t="s">
        <v>80</v>
      </c>
      <c r="AY603" s="266" t="s">
        <v>143</v>
      </c>
    </row>
    <row r="604" s="1" customFormat="1" ht="16.5" customHeight="1">
      <c r="B604" s="45"/>
      <c r="C604" s="220" t="s">
        <v>788</v>
      </c>
      <c r="D604" s="220" t="s">
        <v>146</v>
      </c>
      <c r="E604" s="221" t="s">
        <v>750</v>
      </c>
      <c r="F604" s="222" t="s">
        <v>751</v>
      </c>
      <c r="G604" s="223" t="s">
        <v>162</v>
      </c>
      <c r="H604" s="224">
        <v>14.25</v>
      </c>
      <c r="I604" s="225"/>
      <c r="J604" s="226">
        <f>ROUND(I604*H604,2)</f>
        <v>0</v>
      </c>
      <c r="K604" s="222" t="s">
        <v>150</v>
      </c>
      <c r="L604" s="71"/>
      <c r="M604" s="227" t="s">
        <v>21</v>
      </c>
      <c r="N604" s="228" t="s">
        <v>43</v>
      </c>
      <c r="O604" s="46"/>
      <c r="P604" s="229">
        <f>O604*H604</f>
        <v>0</v>
      </c>
      <c r="Q604" s="229">
        <v>0.00017000000000000001</v>
      </c>
      <c r="R604" s="229">
        <f>Q604*H604</f>
        <v>0.0024225000000000002</v>
      </c>
      <c r="S604" s="229">
        <v>0</v>
      </c>
      <c r="T604" s="230">
        <f>S604*H604</f>
        <v>0</v>
      </c>
      <c r="AR604" s="23" t="s">
        <v>239</v>
      </c>
      <c r="AT604" s="23" t="s">
        <v>146</v>
      </c>
      <c r="AU604" s="23" t="s">
        <v>82</v>
      </c>
      <c r="AY604" s="23" t="s">
        <v>143</v>
      </c>
      <c r="BE604" s="231">
        <f>IF(N604="základní",J604,0)</f>
        <v>0</v>
      </c>
      <c r="BF604" s="231">
        <f>IF(N604="snížená",J604,0)</f>
        <v>0</v>
      </c>
      <c r="BG604" s="231">
        <f>IF(N604="zákl. přenesená",J604,0)</f>
        <v>0</v>
      </c>
      <c r="BH604" s="231">
        <f>IF(N604="sníž. přenesená",J604,0)</f>
        <v>0</v>
      </c>
      <c r="BI604" s="231">
        <f>IF(N604="nulová",J604,0)</f>
        <v>0</v>
      </c>
      <c r="BJ604" s="23" t="s">
        <v>80</v>
      </c>
      <c r="BK604" s="231">
        <f>ROUND(I604*H604,2)</f>
        <v>0</v>
      </c>
      <c r="BL604" s="23" t="s">
        <v>239</v>
      </c>
      <c r="BM604" s="23" t="s">
        <v>752</v>
      </c>
    </row>
    <row r="605" s="11" customFormat="1">
      <c r="B605" s="235"/>
      <c r="C605" s="236"/>
      <c r="D605" s="232" t="s">
        <v>155</v>
      </c>
      <c r="E605" s="237" t="s">
        <v>21</v>
      </c>
      <c r="F605" s="238" t="s">
        <v>745</v>
      </c>
      <c r="G605" s="236"/>
      <c r="H605" s="237" t="s">
        <v>21</v>
      </c>
      <c r="I605" s="239"/>
      <c r="J605" s="236"/>
      <c r="K605" s="236"/>
      <c r="L605" s="240"/>
      <c r="M605" s="241"/>
      <c r="N605" s="242"/>
      <c r="O605" s="242"/>
      <c r="P605" s="242"/>
      <c r="Q605" s="242"/>
      <c r="R605" s="242"/>
      <c r="S605" s="242"/>
      <c r="T605" s="243"/>
      <c r="AT605" s="244" t="s">
        <v>155</v>
      </c>
      <c r="AU605" s="244" t="s">
        <v>82</v>
      </c>
      <c r="AV605" s="11" t="s">
        <v>80</v>
      </c>
      <c r="AW605" s="11" t="s">
        <v>35</v>
      </c>
      <c r="AX605" s="11" t="s">
        <v>72</v>
      </c>
      <c r="AY605" s="244" t="s">
        <v>143</v>
      </c>
    </row>
    <row r="606" s="12" customFormat="1">
      <c r="B606" s="245"/>
      <c r="C606" s="246"/>
      <c r="D606" s="232" t="s">
        <v>155</v>
      </c>
      <c r="E606" s="247" t="s">
        <v>21</v>
      </c>
      <c r="F606" s="248" t="s">
        <v>1202</v>
      </c>
      <c r="G606" s="246"/>
      <c r="H606" s="249">
        <v>7.2000000000000002</v>
      </c>
      <c r="I606" s="250"/>
      <c r="J606" s="246"/>
      <c r="K606" s="246"/>
      <c r="L606" s="251"/>
      <c r="M606" s="252"/>
      <c r="N606" s="253"/>
      <c r="O606" s="253"/>
      <c r="P606" s="253"/>
      <c r="Q606" s="253"/>
      <c r="R606" s="253"/>
      <c r="S606" s="253"/>
      <c r="T606" s="254"/>
      <c r="AT606" s="255" t="s">
        <v>155</v>
      </c>
      <c r="AU606" s="255" t="s">
        <v>82</v>
      </c>
      <c r="AV606" s="12" t="s">
        <v>82</v>
      </c>
      <c r="AW606" s="12" t="s">
        <v>35</v>
      </c>
      <c r="AX606" s="12" t="s">
        <v>72</v>
      </c>
      <c r="AY606" s="255" t="s">
        <v>143</v>
      </c>
    </row>
    <row r="607" s="12" customFormat="1">
      <c r="B607" s="245"/>
      <c r="C607" s="246"/>
      <c r="D607" s="232" t="s">
        <v>155</v>
      </c>
      <c r="E607" s="247" t="s">
        <v>21</v>
      </c>
      <c r="F607" s="248" t="s">
        <v>1057</v>
      </c>
      <c r="G607" s="246"/>
      <c r="H607" s="249">
        <v>7.0499999999999998</v>
      </c>
      <c r="I607" s="250"/>
      <c r="J607" s="246"/>
      <c r="K607" s="246"/>
      <c r="L607" s="251"/>
      <c r="M607" s="252"/>
      <c r="N607" s="253"/>
      <c r="O607" s="253"/>
      <c r="P607" s="253"/>
      <c r="Q607" s="253"/>
      <c r="R607" s="253"/>
      <c r="S607" s="253"/>
      <c r="T607" s="254"/>
      <c r="AT607" s="255" t="s">
        <v>155</v>
      </c>
      <c r="AU607" s="255" t="s">
        <v>82</v>
      </c>
      <c r="AV607" s="12" t="s">
        <v>82</v>
      </c>
      <c r="AW607" s="12" t="s">
        <v>35</v>
      </c>
      <c r="AX607" s="12" t="s">
        <v>72</v>
      </c>
      <c r="AY607" s="255" t="s">
        <v>143</v>
      </c>
    </row>
    <row r="608" s="13" customFormat="1">
      <c r="B608" s="256"/>
      <c r="C608" s="257"/>
      <c r="D608" s="232" t="s">
        <v>155</v>
      </c>
      <c r="E608" s="258" t="s">
        <v>21</v>
      </c>
      <c r="F608" s="259" t="s">
        <v>167</v>
      </c>
      <c r="G608" s="257"/>
      <c r="H608" s="260">
        <v>14.25</v>
      </c>
      <c r="I608" s="261"/>
      <c r="J608" s="257"/>
      <c r="K608" s="257"/>
      <c r="L608" s="262"/>
      <c r="M608" s="263"/>
      <c r="N608" s="264"/>
      <c r="O608" s="264"/>
      <c r="P608" s="264"/>
      <c r="Q608" s="264"/>
      <c r="R608" s="264"/>
      <c r="S608" s="264"/>
      <c r="T608" s="265"/>
      <c r="AT608" s="266" t="s">
        <v>155</v>
      </c>
      <c r="AU608" s="266" t="s">
        <v>82</v>
      </c>
      <c r="AV608" s="13" t="s">
        <v>151</v>
      </c>
      <c r="AW608" s="13" t="s">
        <v>35</v>
      </c>
      <c r="AX608" s="13" t="s">
        <v>80</v>
      </c>
      <c r="AY608" s="266" t="s">
        <v>143</v>
      </c>
    </row>
    <row r="609" s="10" customFormat="1" ht="29.88" customHeight="1">
      <c r="B609" s="204"/>
      <c r="C609" s="205"/>
      <c r="D609" s="206" t="s">
        <v>71</v>
      </c>
      <c r="E609" s="218" t="s">
        <v>756</v>
      </c>
      <c r="F609" s="218" t="s">
        <v>757</v>
      </c>
      <c r="G609" s="205"/>
      <c r="H609" s="205"/>
      <c r="I609" s="208"/>
      <c r="J609" s="219">
        <f>BK609</f>
        <v>0</v>
      </c>
      <c r="K609" s="205"/>
      <c r="L609" s="210"/>
      <c r="M609" s="211"/>
      <c r="N609" s="212"/>
      <c r="O609" s="212"/>
      <c r="P609" s="213">
        <f>SUM(P610:P636)</f>
        <v>0</v>
      </c>
      <c r="Q609" s="212"/>
      <c r="R609" s="213">
        <f>SUM(R610:R636)</f>
        <v>0.33359008000000001</v>
      </c>
      <c r="S609" s="212"/>
      <c r="T609" s="214">
        <f>SUM(T610:T636)</f>
        <v>0.063991439999999997</v>
      </c>
      <c r="AR609" s="215" t="s">
        <v>82</v>
      </c>
      <c r="AT609" s="216" t="s">
        <v>71</v>
      </c>
      <c r="AU609" s="216" t="s">
        <v>80</v>
      </c>
      <c r="AY609" s="215" t="s">
        <v>143</v>
      </c>
      <c r="BK609" s="217">
        <f>SUM(BK610:BK636)</f>
        <v>0</v>
      </c>
    </row>
    <row r="610" s="1" customFormat="1" ht="16.5" customHeight="1">
      <c r="B610" s="45"/>
      <c r="C610" s="220" t="s">
        <v>792</v>
      </c>
      <c r="D610" s="220" t="s">
        <v>146</v>
      </c>
      <c r="E610" s="221" t="s">
        <v>759</v>
      </c>
      <c r="F610" s="222" t="s">
        <v>760</v>
      </c>
      <c r="G610" s="223" t="s">
        <v>162</v>
      </c>
      <c r="H610" s="224">
        <v>206.42400000000001</v>
      </c>
      <c r="I610" s="225"/>
      <c r="J610" s="226">
        <f>ROUND(I610*H610,2)</f>
        <v>0</v>
      </c>
      <c r="K610" s="222" t="s">
        <v>150</v>
      </c>
      <c r="L610" s="71"/>
      <c r="M610" s="227" t="s">
        <v>21</v>
      </c>
      <c r="N610" s="228" t="s">
        <v>43</v>
      </c>
      <c r="O610" s="46"/>
      <c r="P610" s="229">
        <f>O610*H610</f>
        <v>0</v>
      </c>
      <c r="Q610" s="229">
        <v>0.001</v>
      </c>
      <c r="R610" s="229">
        <f>Q610*H610</f>
        <v>0.20642400000000002</v>
      </c>
      <c r="S610" s="229">
        <v>0.00031</v>
      </c>
      <c r="T610" s="230">
        <f>S610*H610</f>
        <v>0.063991439999999997</v>
      </c>
      <c r="AR610" s="23" t="s">
        <v>239</v>
      </c>
      <c r="AT610" s="23" t="s">
        <v>146</v>
      </c>
      <c r="AU610" s="23" t="s">
        <v>82</v>
      </c>
      <c r="AY610" s="23" t="s">
        <v>143</v>
      </c>
      <c r="BE610" s="231">
        <f>IF(N610="základní",J610,0)</f>
        <v>0</v>
      </c>
      <c r="BF610" s="231">
        <f>IF(N610="snížená",J610,0)</f>
        <v>0</v>
      </c>
      <c r="BG610" s="231">
        <f>IF(N610="zákl. přenesená",J610,0)</f>
        <v>0</v>
      </c>
      <c r="BH610" s="231">
        <f>IF(N610="sníž. přenesená",J610,0)</f>
        <v>0</v>
      </c>
      <c r="BI610" s="231">
        <f>IF(N610="nulová",J610,0)</f>
        <v>0</v>
      </c>
      <c r="BJ610" s="23" t="s">
        <v>80</v>
      </c>
      <c r="BK610" s="231">
        <f>ROUND(I610*H610,2)</f>
        <v>0</v>
      </c>
      <c r="BL610" s="23" t="s">
        <v>239</v>
      </c>
      <c r="BM610" s="23" t="s">
        <v>761</v>
      </c>
    </row>
    <row r="611" s="1" customFormat="1">
      <c r="B611" s="45"/>
      <c r="C611" s="73"/>
      <c r="D611" s="232" t="s">
        <v>153</v>
      </c>
      <c r="E611" s="73"/>
      <c r="F611" s="233" t="s">
        <v>762</v>
      </c>
      <c r="G611" s="73"/>
      <c r="H611" s="73"/>
      <c r="I611" s="190"/>
      <c r="J611" s="73"/>
      <c r="K611" s="73"/>
      <c r="L611" s="71"/>
      <c r="M611" s="234"/>
      <c r="N611" s="46"/>
      <c r="O611" s="46"/>
      <c r="P611" s="46"/>
      <c r="Q611" s="46"/>
      <c r="R611" s="46"/>
      <c r="S611" s="46"/>
      <c r="T611" s="94"/>
      <c r="AT611" s="23" t="s">
        <v>153</v>
      </c>
      <c r="AU611" s="23" t="s">
        <v>82</v>
      </c>
    </row>
    <row r="612" s="11" customFormat="1">
      <c r="B612" s="235"/>
      <c r="C612" s="236"/>
      <c r="D612" s="232" t="s">
        <v>155</v>
      </c>
      <c r="E612" s="237" t="s">
        <v>21</v>
      </c>
      <c r="F612" s="238" t="s">
        <v>216</v>
      </c>
      <c r="G612" s="236"/>
      <c r="H612" s="237" t="s">
        <v>21</v>
      </c>
      <c r="I612" s="239"/>
      <c r="J612" s="236"/>
      <c r="K612" s="236"/>
      <c r="L612" s="240"/>
      <c r="M612" s="241"/>
      <c r="N612" s="242"/>
      <c r="O612" s="242"/>
      <c r="P612" s="242"/>
      <c r="Q612" s="242"/>
      <c r="R612" s="242"/>
      <c r="S612" s="242"/>
      <c r="T612" s="243"/>
      <c r="AT612" s="244" t="s">
        <v>155</v>
      </c>
      <c r="AU612" s="244" t="s">
        <v>82</v>
      </c>
      <c r="AV612" s="11" t="s">
        <v>80</v>
      </c>
      <c r="AW612" s="11" t="s">
        <v>35</v>
      </c>
      <c r="AX612" s="11" t="s">
        <v>72</v>
      </c>
      <c r="AY612" s="244" t="s">
        <v>143</v>
      </c>
    </row>
    <row r="613" s="11" customFormat="1">
      <c r="B613" s="235"/>
      <c r="C613" s="236"/>
      <c r="D613" s="232" t="s">
        <v>155</v>
      </c>
      <c r="E613" s="237" t="s">
        <v>21</v>
      </c>
      <c r="F613" s="238" t="s">
        <v>763</v>
      </c>
      <c r="G613" s="236"/>
      <c r="H613" s="237" t="s">
        <v>21</v>
      </c>
      <c r="I613" s="239"/>
      <c r="J613" s="236"/>
      <c r="K613" s="236"/>
      <c r="L613" s="240"/>
      <c r="M613" s="241"/>
      <c r="N613" s="242"/>
      <c r="O613" s="242"/>
      <c r="P613" s="242"/>
      <c r="Q613" s="242"/>
      <c r="R613" s="242"/>
      <c r="S613" s="242"/>
      <c r="T613" s="243"/>
      <c r="AT613" s="244" t="s">
        <v>155</v>
      </c>
      <c r="AU613" s="244" t="s">
        <v>82</v>
      </c>
      <c r="AV613" s="11" t="s">
        <v>80</v>
      </c>
      <c r="AW613" s="11" t="s">
        <v>35</v>
      </c>
      <c r="AX613" s="11" t="s">
        <v>72</v>
      </c>
      <c r="AY613" s="244" t="s">
        <v>143</v>
      </c>
    </row>
    <row r="614" s="12" customFormat="1">
      <c r="B614" s="245"/>
      <c r="C614" s="246"/>
      <c r="D614" s="232" t="s">
        <v>155</v>
      </c>
      <c r="E614" s="247" t="s">
        <v>21</v>
      </c>
      <c r="F614" s="248" t="s">
        <v>1394</v>
      </c>
      <c r="G614" s="246"/>
      <c r="H614" s="249">
        <v>206.42400000000001</v>
      </c>
      <c r="I614" s="250"/>
      <c r="J614" s="246"/>
      <c r="K614" s="246"/>
      <c r="L614" s="251"/>
      <c r="M614" s="252"/>
      <c r="N614" s="253"/>
      <c r="O614" s="253"/>
      <c r="P614" s="253"/>
      <c r="Q614" s="253"/>
      <c r="R614" s="253"/>
      <c r="S614" s="253"/>
      <c r="T614" s="254"/>
      <c r="AT614" s="255" t="s">
        <v>155</v>
      </c>
      <c r="AU614" s="255" t="s">
        <v>82</v>
      </c>
      <c r="AV614" s="12" t="s">
        <v>82</v>
      </c>
      <c r="AW614" s="12" t="s">
        <v>35</v>
      </c>
      <c r="AX614" s="12" t="s">
        <v>80</v>
      </c>
      <c r="AY614" s="255" t="s">
        <v>143</v>
      </c>
    </row>
    <row r="615" s="1" customFormat="1" ht="25.5" customHeight="1">
      <c r="B615" s="45"/>
      <c r="C615" s="220" t="s">
        <v>1047</v>
      </c>
      <c r="D615" s="220" t="s">
        <v>146</v>
      </c>
      <c r="E615" s="221" t="s">
        <v>766</v>
      </c>
      <c r="F615" s="222" t="s">
        <v>767</v>
      </c>
      <c r="G615" s="223" t="s">
        <v>162</v>
      </c>
      <c r="H615" s="224">
        <v>276.44799999999998</v>
      </c>
      <c r="I615" s="225"/>
      <c r="J615" s="226">
        <f>ROUND(I615*H615,2)</f>
        <v>0</v>
      </c>
      <c r="K615" s="222" t="s">
        <v>150</v>
      </c>
      <c r="L615" s="71"/>
      <c r="M615" s="227" t="s">
        <v>21</v>
      </c>
      <c r="N615" s="228" t="s">
        <v>43</v>
      </c>
      <c r="O615" s="46"/>
      <c r="P615" s="229">
        <f>O615*H615</f>
        <v>0</v>
      </c>
      <c r="Q615" s="229">
        <v>0.00020000000000000001</v>
      </c>
      <c r="R615" s="229">
        <f>Q615*H615</f>
        <v>0.055289600000000001</v>
      </c>
      <c r="S615" s="229">
        <v>0</v>
      </c>
      <c r="T615" s="230">
        <f>S615*H615</f>
        <v>0</v>
      </c>
      <c r="AR615" s="23" t="s">
        <v>239</v>
      </c>
      <c r="AT615" s="23" t="s">
        <v>146</v>
      </c>
      <c r="AU615" s="23" t="s">
        <v>82</v>
      </c>
      <c r="AY615" s="23" t="s">
        <v>143</v>
      </c>
      <c r="BE615" s="231">
        <f>IF(N615="základní",J615,0)</f>
        <v>0</v>
      </c>
      <c r="BF615" s="231">
        <f>IF(N615="snížená",J615,0)</f>
        <v>0</v>
      </c>
      <c r="BG615" s="231">
        <f>IF(N615="zákl. přenesená",J615,0)</f>
        <v>0</v>
      </c>
      <c r="BH615" s="231">
        <f>IF(N615="sníž. přenesená",J615,0)</f>
        <v>0</v>
      </c>
      <c r="BI615" s="231">
        <f>IF(N615="nulová",J615,0)</f>
        <v>0</v>
      </c>
      <c r="BJ615" s="23" t="s">
        <v>80</v>
      </c>
      <c r="BK615" s="231">
        <f>ROUND(I615*H615,2)</f>
        <v>0</v>
      </c>
      <c r="BL615" s="23" t="s">
        <v>239</v>
      </c>
      <c r="BM615" s="23" t="s">
        <v>768</v>
      </c>
    </row>
    <row r="616" s="11" customFormat="1">
      <c r="B616" s="235"/>
      <c r="C616" s="236"/>
      <c r="D616" s="232" t="s">
        <v>155</v>
      </c>
      <c r="E616" s="237" t="s">
        <v>21</v>
      </c>
      <c r="F616" s="238" t="s">
        <v>183</v>
      </c>
      <c r="G616" s="236"/>
      <c r="H616" s="237" t="s">
        <v>21</v>
      </c>
      <c r="I616" s="239"/>
      <c r="J616" s="236"/>
      <c r="K616" s="236"/>
      <c r="L616" s="240"/>
      <c r="M616" s="241"/>
      <c r="N616" s="242"/>
      <c r="O616" s="242"/>
      <c r="P616" s="242"/>
      <c r="Q616" s="242"/>
      <c r="R616" s="242"/>
      <c r="S616" s="242"/>
      <c r="T616" s="243"/>
      <c r="AT616" s="244" t="s">
        <v>155</v>
      </c>
      <c r="AU616" s="244" t="s">
        <v>82</v>
      </c>
      <c r="AV616" s="11" t="s">
        <v>80</v>
      </c>
      <c r="AW616" s="11" t="s">
        <v>35</v>
      </c>
      <c r="AX616" s="11" t="s">
        <v>72</v>
      </c>
      <c r="AY616" s="244" t="s">
        <v>143</v>
      </c>
    </row>
    <row r="617" s="11" customFormat="1">
      <c r="B617" s="235"/>
      <c r="C617" s="236"/>
      <c r="D617" s="232" t="s">
        <v>155</v>
      </c>
      <c r="E617" s="237" t="s">
        <v>21</v>
      </c>
      <c r="F617" s="238" t="s">
        <v>216</v>
      </c>
      <c r="G617" s="236"/>
      <c r="H617" s="237" t="s">
        <v>21</v>
      </c>
      <c r="I617" s="239"/>
      <c r="J617" s="236"/>
      <c r="K617" s="236"/>
      <c r="L617" s="240"/>
      <c r="M617" s="241"/>
      <c r="N617" s="242"/>
      <c r="O617" s="242"/>
      <c r="P617" s="242"/>
      <c r="Q617" s="242"/>
      <c r="R617" s="242"/>
      <c r="S617" s="242"/>
      <c r="T617" s="243"/>
      <c r="AT617" s="244" t="s">
        <v>155</v>
      </c>
      <c r="AU617" s="244" t="s">
        <v>82</v>
      </c>
      <c r="AV617" s="11" t="s">
        <v>80</v>
      </c>
      <c r="AW617" s="11" t="s">
        <v>35</v>
      </c>
      <c r="AX617" s="11" t="s">
        <v>72</v>
      </c>
      <c r="AY617" s="244" t="s">
        <v>143</v>
      </c>
    </row>
    <row r="618" s="12" customFormat="1">
      <c r="B618" s="245"/>
      <c r="C618" s="246"/>
      <c r="D618" s="232" t="s">
        <v>155</v>
      </c>
      <c r="E618" s="247" t="s">
        <v>21</v>
      </c>
      <c r="F618" s="248" t="s">
        <v>1218</v>
      </c>
      <c r="G618" s="246"/>
      <c r="H618" s="249">
        <v>148.70400000000001</v>
      </c>
      <c r="I618" s="250"/>
      <c r="J618" s="246"/>
      <c r="K618" s="246"/>
      <c r="L618" s="251"/>
      <c r="M618" s="252"/>
      <c r="N618" s="253"/>
      <c r="O618" s="253"/>
      <c r="P618" s="253"/>
      <c r="Q618" s="253"/>
      <c r="R618" s="253"/>
      <c r="S618" s="253"/>
      <c r="T618" s="254"/>
      <c r="AT618" s="255" t="s">
        <v>155</v>
      </c>
      <c r="AU618" s="255" t="s">
        <v>82</v>
      </c>
      <c r="AV618" s="12" t="s">
        <v>82</v>
      </c>
      <c r="AW618" s="12" t="s">
        <v>35</v>
      </c>
      <c r="AX618" s="12" t="s">
        <v>72</v>
      </c>
      <c r="AY618" s="255" t="s">
        <v>143</v>
      </c>
    </row>
    <row r="619" s="12" customFormat="1">
      <c r="B619" s="245"/>
      <c r="C619" s="246"/>
      <c r="D619" s="232" t="s">
        <v>155</v>
      </c>
      <c r="E619" s="247" t="s">
        <v>21</v>
      </c>
      <c r="F619" s="248" t="s">
        <v>1219</v>
      </c>
      <c r="G619" s="246"/>
      <c r="H619" s="249">
        <v>198.26300000000001</v>
      </c>
      <c r="I619" s="250"/>
      <c r="J619" s="246"/>
      <c r="K619" s="246"/>
      <c r="L619" s="251"/>
      <c r="M619" s="252"/>
      <c r="N619" s="253"/>
      <c r="O619" s="253"/>
      <c r="P619" s="253"/>
      <c r="Q619" s="253"/>
      <c r="R619" s="253"/>
      <c r="S619" s="253"/>
      <c r="T619" s="254"/>
      <c r="AT619" s="255" t="s">
        <v>155</v>
      </c>
      <c r="AU619" s="255" t="s">
        <v>82</v>
      </c>
      <c r="AV619" s="12" t="s">
        <v>82</v>
      </c>
      <c r="AW619" s="12" t="s">
        <v>35</v>
      </c>
      <c r="AX619" s="12" t="s">
        <v>72</v>
      </c>
      <c r="AY619" s="255" t="s">
        <v>143</v>
      </c>
    </row>
    <row r="620" s="12" customFormat="1">
      <c r="B620" s="245"/>
      <c r="C620" s="246"/>
      <c r="D620" s="232" t="s">
        <v>155</v>
      </c>
      <c r="E620" s="247" t="s">
        <v>21</v>
      </c>
      <c r="F620" s="248" t="s">
        <v>1220</v>
      </c>
      <c r="G620" s="246"/>
      <c r="H620" s="249">
        <v>-15.960000000000001</v>
      </c>
      <c r="I620" s="250"/>
      <c r="J620" s="246"/>
      <c r="K620" s="246"/>
      <c r="L620" s="251"/>
      <c r="M620" s="252"/>
      <c r="N620" s="253"/>
      <c r="O620" s="253"/>
      <c r="P620" s="253"/>
      <c r="Q620" s="253"/>
      <c r="R620" s="253"/>
      <c r="S620" s="253"/>
      <c r="T620" s="254"/>
      <c r="AT620" s="255" t="s">
        <v>155</v>
      </c>
      <c r="AU620" s="255" t="s">
        <v>82</v>
      </c>
      <c r="AV620" s="12" t="s">
        <v>82</v>
      </c>
      <c r="AW620" s="12" t="s">
        <v>35</v>
      </c>
      <c r="AX620" s="12" t="s">
        <v>72</v>
      </c>
      <c r="AY620" s="255" t="s">
        <v>143</v>
      </c>
    </row>
    <row r="621" s="12" customFormat="1">
      <c r="B621" s="245"/>
      <c r="C621" s="246"/>
      <c r="D621" s="232" t="s">
        <v>155</v>
      </c>
      <c r="E621" s="247" t="s">
        <v>21</v>
      </c>
      <c r="F621" s="248" t="s">
        <v>1221</v>
      </c>
      <c r="G621" s="246"/>
      <c r="H621" s="249">
        <v>-16.116</v>
      </c>
      <c r="I621" s="250"/>
      <c r="J621" s="246"/>
      <c r="K621" s="246"/>
      <c r="L621" s="251"/>
      <c r="M621" s="252"/>
      <c r="N621" s="253"/>
      <c r="O621" s="253"/>
      <c r="P621" s="253"/>
      <c r="Q621" s="253"/>
      <c r="R621" s="253"/>
      <c r="S621" s="253"/>
      <c r="T621" s="254"/>
      <c r="AT621" s="255" t="s">
        <v>155</v>
      </c>
      <c r="AU621" s="255" t="s">
        <v>82</v>
      </c>
      <c r="AV621" s="12" t="s">
        <v>82</v>
      </c>
      <c r="AW621" s="12" t="s">
        <v>35</v>
      </c>
      <c r="AX621" s="12" t="s">
        <v>72</v>
      </c>
      <c r="AY621" s="255" t="s">
        <v>143</v>
      </c>
    </row>
    <row r="622" s="12" customFormat="1">
      <c r="B622" s="245"/>
      <c r="C622" s="246"/>
      <c r="D622" s="232" t="s">
        <v>155</v>
      </c>
      <c r="E622" s="247" t="s">
        <v>21</v>
      </c>
      <c r="F622" s="248" t="s">
        <v>1222</v>
      </c>
      <c r="G622" s="246"/>
      <c r="H622" s="249">
        <v>-7.2000000000000002</v>
      </c>
      <c r="I622" s="250"/>
      <c r="J622" s="246"/>
      <c r="K622" s="246"/>
      <c r="L622" s="251"/>
      <c r="M622" s="252"/>
      <c r="N622" s="253"/>
      <c r="O622" s="253"/>
      <c r="P622" s="253"/>
      <c r="Q622" s="253"/>
      <c r="R622" s="253"/>
      <c r="S622" s="253"/>
      <c r="T622" s="254"/>
      <c r="AT622" s="255" t="s">
        <v>155</v>
      </c>
      <c r="AU622" s="255" t="s">
        <v>82</v>
      </c>
      <c r="AV622" s="12" t="s">
        <v>82</v>
      </c>
      <c r="AW622" s="12" t="s">
        <v>35</v>
      </c>
      <c r="AX622" s="12" t="s">
        <v>72</v>
      </c>
      <c r="AY622" s="255" t="s">
        <v>143</v>
      </c>
    </row>
    <row r="623" s="12" customFormat="1">
      <c r="B623" s="245"/>
      <c r="C623" s="246"/>
      <c r="D623" s="232" t="s">
        <v>155</v>
      </c>
      <c r="E623" s="247" t="s">
        <v>21</v>
      </c>
      <c r="F623" s="248" t="s">
        <v>1223</v>
      </c>
      <c r="G623" s="246"/>
      <c r="H623" s="249">
        <v>-12.800000000000001</v>
      </c>
      <c r="I623" s="250"/>
      <c r="J623" s="246"/>
      <c r="K623" s="246"/>
      <c r="L623" s="251"/>
      <c r="M623" s="252"/>
      <c r="N623" s="253"/>
      <c r="O623" s="253"/>
      <c r="P623" s="253"/>
      <c r="Q623" s="253"/>
      <c r="R623" s="253"/>
      <c r="S623" s="253"/>
      <c r="T623" s="254"/>
      <c r="AT623" s="255" t="s">
        <v>155</v>
      </c>
      <c r="AU623" s="255" t="s">
        <v>82</v>
      </c>
      <c r="AV623" s="12" t="s">
        <v>82</v>
      </c>
      <c r="AW623" s="12" t="s">
        <v>35</v>
      </c>
      <c r="AX623" s="12" t="s">
        <v>72</v>
      </c>
      <c r="AY623" s="255" t="s">
        <v>143</v>
      </c>
    </row>
    <row r="624" s="12" customFormat="1">
      <c r="B624" s="245"/>
      <c r="C624" s="246"/>
      <c r="D624" s="232" t="s">
        <v>155</v>
      </c>
      <c r="E624" s="247" t="s">
        <v>21</v>
      </c>
      <c r="F624" s="248" t="s">
        <v>1224</v>
      </c>
      <c r="G624" s="246"/>
      <c r="H624" s="249">
        <v>-18.443000000000001</v>
      </c>
      <c r="I624" s="250"/>
      <c r="J624" s="246"/>
      <c r="K624" s="246"/>
      <c r="L624" s="251"/>
      <c r="M624" s="252"/>
      <c r="N624" s="253"/>
      <c r="O624" s="253"/>
      <c r="P624" s="253"/>
      <c r="Q624" s="253"/>
      <c r="R624" s="253"/>
      <c r="S624" s="253"/>
      <c r="T624" s="254"/>
      <c r="AT624" s="255" t="s">
        <v>155</v>
      </c>
      <c r="AU624" s="255" t="s">
        <v>82</v>
      </c>
      <c r="AV624" s="12" t="s">
        <v>82</v>
      </c>
      <c r="AW624" s="12" t="s">
        <v>35</v>
      </c>
      <c r="AX624" s="12" t="s">
        <v>72</v>
      </c>
      <c r="AY624" s="255" t="s">
        <v>143</v>
      </c>
    </row>
    <row r="625" s="13" customFormat="1">
      <c r="B625" s="256"/>
      <c r="C625" s="257"/>
      <c r="D625" s="232" t="s">
        <v>155</v>
      </c>
      <c r="E625" s="258" t="s">
        <v>21</v>
      </c>
      <c r="F625" s="259" t="s">
        <v>167</v>
      </c>
      <c r="G625" s="257"/>
      <c r="H625" s="260">
        <v>276.44799999999998</v>
      </c>
      <c r="I625" s="261"/>
      <c r="J625" s="257"/>
      <c r="K625" s="257"/>
      <c r="L625" s="262"/>
      <c r="M625" s="263"/>
      <c r="N625" s="264"/>
      <c r="O625" s="264"/>
      <c r="P625" s="264"/>
      <c r="Q625" s="264"/>
      <c r="R625" s="264"/>
      <c r="S625" s="264"/>
      <c r="T625" s="265"/>
      <c r="AT625" s="266" t="s">
        <v>155</v>
      </c>
      <c r="AU625" s="266" t="s">
        <v>82</v>
      </c>
      <c r="AV625" s="13" t="s">
        <v>151</v>
      </c>
      <c r="AW625" s="13" t="s">
        <v>35</v>
      </c>
      <c r="AX625" s="13" t="s">
        <v>80</v>
      </c>
      <c r="AY625" s="266" t="s">
        <v>143</v>
      </c>
    </row>
    <row r="626" s="1" customFormat="1" ht="25.5" customHeight="1">
      <c r="B626" s="45"/>
      <c r="C626" s="220" t="s">
        <v>1048</v>
      </c>
      <c r="D626" s="220" t="s">
        <v>146</v>
      </c>
      <c r="E626" s="221" t="s">
        <v>770</v>
      </c>
      <c r="F626" s="222" t="s">
        <v>771</v>
      </c>
      <c r="G626" s="223" t="s">
        <v>162</v>
      </c>
      <c r="H626" s="224">
        <v>276.44799999999998</v>
      </c>
      <c r="I626" s="225"/>
      <c r="J626" s="226">
        <f>ROUND(I626*H626,2)</f>
        <v>0</v>
      </c>
      <c r="K626" s="222" t="s">
        <v>150</v>
      </c>
      <c r="L626" s="71"/>
      <c r="M626" s="227" t="s">
        <v>21</v>
      </c>
      <c r="N626" s="228" t="s">
        <v>43</v>
      </c>
      <c r="O626" s="46"/>
      <c r="P626" s="229">
        <f>O626*H626</f>
        <v>0</v>
      </c>
      <c r="Q626" s="229">
        <v>0.00025999999999999998</v>
      </c>
      <c r="R626" s="229">
        <f>Q626*H626</f>
        <v>0.071876479999999993</v>
      </c>
      <c r="S626" s="229">
        <v>0</v>
      </c>
      <c r="T626" s="230">
        <f>S626*H626</f>
        <v>0</v>
      </c>
      <c r="AR626" s="23" t="s">
        <v>239</v>
      </c>
      <c r="AT626" s="23" t="s">
        <v>146</v>
      </c>
      <c r="AU626" s="23" t="s">
        <v>82</v>
      </c>
      <c r="AY626" s="23" t="s">
        <v>143</v>
      </c>
      <c r="BE626" s="231">
        <f>IF(N626="základní",J626,0)</f>
        <v>0</v>
      </c>
      <c r="BF626" s="231">
        <f>IF(N626="snížená",J626,0)</f>
        <v>0</v>
      </c>
      <c r="BG626" s="231">
        <f>IF(N626="zákl. přenesená",J626,0)</f>
        <v>0</v>
      </c>
      <c r="BH626" s="231">
        <f>IF(N626="sníž. přenesená",J626,0)</f>
        <v>0</v>
      </c>
      <c r="BI626" s="231">
        <f>IF(N626="nulová",J626,0)</f>
        <v>0</v>
      </c>
      <c r="BJ626" s="23" t="s">
        <v>80</v>
      </c>
      <c r="BK626" s="231">
        <f>ROUND(I626*H626,2)</f>
        <v>0</v>
      </c>
      <c r="BL626" s="23" t="s">
        <v>239</v>
      </c>
      <c r="BM626" s="23" t="s">
        <v>772</v>
      </c>
    </row>
    <row r="627" s="11" customFormat="1">
      <c r="B627" s="235"/>
      <c r="C627" s="236"/>
      <c r="D627" s="232" t="s">
        <v>155</v>
      </c>
      <c r="E627" s="237" t="s">
        <v>21</v>
      </c>
      <c r="F627" s="238" t="s">
        <v>183</v>
      </c>
      <c r="G627" s="236"/>
      <c r="H627" s="237" t="s">
        <v>21</v>
      </c>
      <c r="I627" s="239"/>
      <c r="J627" s="236"/>
      <c r="K627" s="236"/>
      <c r="L627" s="240"/>
      <c r="M627" s="241"/>
      <c r="N627" s="242"/>
      <c r="O627" s="242"/>
      <c r="P627" s="242"/>
      <c r="Q627" s="242"/>
      <c r="R627" s="242"/>
      <c r="S627" s="242"/>
      <c r="T627" s="243"/>
      <c r="AT627" s="244" t="s">
        <v>155</v>
      </c>
      <c r="AU627" s="244" t="s">
        <v>82</v>
      </c>
      <c r="AV627" s="11" t="s">
        <v>80</v>
      </c>
      <c r="AW627" s="11" t="s">
        <v>35</v>
      </c>
      <c r="AX627" s="11" t="s">
        <v>72</v>
      </c>
      <c r="AY627" s="244" t="s">
        <v>143</v>
      </c>
    </row>
    <row r="628" s="11" customFormat="1">
      <c r="B628" s="235"/>
      <c r="C628" s="236"/>
      <c r="D628" s="232" t="s">
        <v>155</v>
      </c>
      <c r="E628" s="237" t="s">
        <v>21</v>
      </c>
      <c r="F628" s="238" t="s">
        <v>216</v>
      </c>
      <c r="G628" s="236"/>
      <c r="H628" s="237" t="s">
        <v>21</v>
      </c>
      <c r="I628" s="239"/>
      <c r="J628" s="236"/>
      <c r="K628" s="236"/>
      <c r="L628" s="240"/>
      <c r="M628" s="241"/>
      <c r="N628" s="242"/>
      <c r="O628" s="242"/>
      <c r="P628" s="242"/>
      <c r="Q628" s="242"/>
      <c r="R628" s="242"/>
      <c r="S628" s="242"/>
      <c r="T628" s="243"/>
      <c r="AT628" s="244" t="s">
        <v>155</v>
      </c>
      <c r="AU628" s="244" t="s">
        <v>82</v>
      </c>
      <c r="AV628" s="11" t="s">
        <v>80</v>
      </c>
      <c r="AW628" s="11" t="s">
        <v>35</v>
      </c>
      <c r="AX628" s="11" t="s">
        <v>72</v>
      </c>
      <c r="AY628" s="244" t="s">
        <v>143</v>
      </c>
    </row>
    <row r="629" s="12" customFormat="1">
      <c r="B629" s="245"/>
      <c r="C629" s="246"/>
      <c r="D629" s="232" t="s">
        <v>155</v>
      </c>
      <c r="E629" s="247" t="s">
        <v>21</v>
      </c>
      <c r="F629" s="248" t="s">
        <v>1218</v>
      </c>
      <c r="G629" s="246"/>
      <c r="H629" s="249">
        <v>148.70400000000001</v>
      </c>
      <c r="I629" s="250"/>
      <c r="J629" s="246"/>
      <c r="K629" s="246"/>
      <c r="L629" s="251"/>
      <c r="M629" s="252"/>
      <c r="N629" s="253"/>
      <c r="O629" s="253"/>
      <c r="P629" s="253"/>
      <c r="Q629" s="253"/>
      <c r="R629" s="253"/>
      <c r="S629" s="253"/>
      <c r="T629" s="254"/>
      <c r="AT629" s="255" t="s">
        <v>155</v>
      </c>
      <c r="AU629" s="255" t="s">
        <v>82</v>
      </c>
      <c r="AV629" s="12" t="s">
        <v>82</v>
      </c>
      <c r="AW629" s="12" t="s">
        <v>35</v>
      </c>
      <c r="AX629" s="12" t="s">
        <v>72</v>
      </c>
      <c r="AY629" s="255" t="s">
        <v>143</v>
      </c>
    </row>
    <row r="630" s="12" customFormat="1">
      <c r="B630" s="245"/>
      <c r="C630" s="246"/>
      <c r="D630" s="232" t="s">
        <v>155</v>
      </c>
      <c r="E630" s="247" t="s">
        <v>21</v>
      </c>
      <c r="F630" s="248" t="s">
        <v>1219</v>
      </c>
      <c r="G630" s="246"/>
      <c r="H630" s="249">
        <v>198.26300000000001</v>
      </c>
      <c r="I630" s="250"/>
      <c r="J630" s="246"/>
      <c r="K630" s="246"/>
      <c r="L630" s="251"/>
      <c r="M630" s="252"/>
      <c r="N630" s="253"/>
      <c r="O630" s="253"/>
      <c r="P630" s="253"/>
      <c r="Q630" s="253"/>
      <c r="R630" s="253"/>
      <c r="S630" s="253"/>
      <c r="T630" s="254"/>
      <c r="AT630" s="255" t="s">
        <v>155</v>
      </c>
      <c r="AU630" s="255" t="s">
        <v>82</v>
      </c>
      <c r="AV630" s="12" t="s">
        <v>82</v>
      </c>
      <c r="AW630" s="12" t="s">
        <v>35</v>
      </c>
      <c r="AX630" s="12" t="s">
        <v>72</v>
      </c>
      <c r="AY630" s="255" t="s">
        <v>143</v>
      </c>
    </row>
    <row r="631" s="12" customFormat="1">
      <c r="B631" s="245"/>
      <c r="C631" s="246"/>
      <c r="D631" s="232" t="s">
        <v>155</v>
      </c>
      <c r="E631" s="247" t="s">
        <v>21</v>
      </c>
      <c r="F631" s="248" t="s">
        <v>1220</v>
      </c>
      <c r="G631" s="246"/>
      <c r="H631" s="249">
        <v>-15.960000000000001</v>
      </c>
      <c r="I631" s="250"/>
      <c r="J631" s="246"/>
      <c r="K631" s="246"/>
      <c r="L631" s="251"/>
      <c r="M631" s="252"/>
      <c r="N631" s="253"/>
      <c r="O631" s="253"/>
      <c r="P631" s="253"/>
      <c r="Q631" s="253"/>
      <c r="R631" s="253"/>
      <c r="S631" s="253"/>
      <c r="T631" s="254"/>
      <c r="AT631" s="255" t="s">
        <v>155</v>
      </c>
      <c r="AU631" s="255" t="s">
        <v>82</v>
      </c>
      <c r="AV631" s="12" t="s">
        <v>82</v>
      </c>
      <c r="AW631" s="12" t="s">
        <v>35</v>
      </c>
      <c r="AX631" s="12" t="s">
        <v>72</v>
      </c>
      <c r="AY631" s="255" t="s">
        <v>143</v>
      </c>
    </row>
    <row r="632" s="12" customFormat="1">
      <c r="B632" s="245"/>
      <c r="C632" s="246"/>
      <c r="D632" s="232" t="s">
        <v>155</v>
      </c>
      <c r="E632" s="247" t="s">
        <v>21</v>
      </c>
      <c r="F632" s="248" t="s">
        <v>1221</v>
      </c>
      <c r="G632" s="246"/>
      <c r="H632" s="249">
        <v>-16.116</v>
      </c>
      <c r="I632" s="250"/>
      <c r="J632" s="246"/>
      <c r="K632" s="246"/>
      <c r="L632" s="251"/>
      <c r="M632" s="252"/>
      <c r="N632" s="253"/>
      <c r="O632" s="253"/>
      <c r="P632" s="253"/>
      <c r="Q632" s="253"/>
      <c r="R632" s="253"/>
      <c r="S632" s="253"/>
      <c r="T632" s="254"/>
      <c r="AT632" s="255" t="s">
        <v>155</v>
      </c>
      <c r="AU632" s="255" t="s">
        <v>82</v>
      </c>
      <c r="AV632" s="12" t="s">
        <v>82</v>
      </c>
      <c r="AW632" s="12" t="s">
        <v>35</v>
      </c>
      <c r="AX632" s="12" t="s">
        <v>72</v>
      </c>
      <c r="AY632" s="255" t="s">
        <v>143</v>
      </c>
    </row>
    <row r="633" s="12" customFormat="1">
      <c r="B633" s="245"/>
      <c r="C633" s="246"/>
      <c r="D633" s="232" t="s">
        <v>155</v>
      </c>
      <c r="E633" s="247" t="s">
        <v>21</v>
      </c>
      <c r="F633" s="248" t="s">
        <v>1222</v>
      </c>
      <c r="G633" s="246"/>
      <c r="H633" s="249">
        <v>-7.2000000000000002</v>
      </c>
      <c r="I633" s="250"/>
      <c r="J633" s="246"/>
      <c r="K633" s="246"/>
      <c r="L633" s="251"/>
      <c r="M633" s="252"/>
      <c r="N633" s="253"/>
      <c r="O633" s="253"/>
      <c r="P633" s="253"/>
      <c r="Q633" s="253"/>
      <c r="R633" s="253"/>
      <c r="S633" s="253"/>
      <c r="T633" s="254"/>
      <c r="AT633" s="255" t="s">
        <v>155</v>
      </c>
      <c r="AU633" s="255" t="s">
        <v>82</v>
      </c>
      <c r="AV633" s="12" t="s">
        <v>82</v>
      </c>
      <c r="AW633" s="12" t="s">
        <v>35</v>
      </c>
      <c r="AX633" s="12" t="s">
        <v>72</v>
      </c>
      <c r="AY633" s="255" t="s">
        <v>143</v>
      </c>
    </row>
    <row r="634" s="12" customFormat="1">
      <c r="B634" s="245"/>
      <c r="C634" s="246"/>
      <c r="D634" s="232" t="s">
        <v>155</v>
      </c>
      <c r="E634" s="247" t="s">
        <v>21</v>
      </c>
      <c r="F634" s="248" t="s">
        <v>1223</v>
      </c>
      <c r="G634" s="246"/>
      <c r="H634" s="249">
        <v>-12.800000000000001</v>
      </c>
      <c r="I634" s="250"/>
      <c r="J634" s="246"/>
      <c r="K634" s="246"/>
      <c r="L634" s="251"/>
      <c r="M634" s="252"/>
      <c r="N634" s="253"/>
      <c r="O634" s="253"/>
      <c r="P634" s="253"/>
      <c r="Q634" s="253"/>
      <c r="R634" s="253"/>
      <c r="S634" s="253"/>
      <c r="T634" s="254"/>
      <c r="AT634" s="255" t="s">
        <v>155</v>
      </c>
      <c r="AU634" s="255" t="s">
        <v>82</v>
      </c>
      <c r="AV634" s="12" t="s">
        <v>82</v>
      </c>
      <c r="AW634" s="12" t="s">
        <v>35</v>
      </c>
      <c r="AX634" s="12" t="s">
        <v>72</v>
      </c>
      <c r="AY634" s="255" t="s">
        <v>143</v>
      </c>
    </row>
    <row r="635" s="12" customFormat="1">
      <c r="B635" s="245"/>
      <c r="C635" s="246"/>
      <c r="D635" s="232" t="s">
        <v>155</v>
      </c>
      <c r="E635" s="247" t="s">
        <v>21</v>
      </c>
      <c r="F635" s="248" t="s">
        <v>1224</v>
      </c>
      <c r="G635" s="246"/>
      <c r="H635" s="249">
        <v>-18.443000000000001</v>
      </c>
      <c r="I635" s="250"/>
      <c r="J635" s="246"/>
      <c r="K635" s="246"/>
      <c r="L635" s="251"/>
      <c r="M635" s="252"/>
      <c r="N635" s="253"/>
      <c r="O635" s="253"/>
      <c r="P635" s="253"/>
      <c r="Q635" s="253"/>
      <c r="R635" s="253"/>
      <c r="S635" s="253"/>
      <c r="T635" s="254"/>
      <c r="AT635" s="255" t="s">
        <v>155</v>
      </c>
      <c r="AU635" s="255" t="s">
        <v>82</v>
      </c>
      <c r="AV635" s="12" t="s">
        <v>82</v>
      </c>
      <c r="AW635" s="12" t="s">
        <v>35</v>
      </c>
      <c r="AX635" s="12" t="s">
        <v>72</v>
      </c>
      <c r="AY635" s="255" t="s">
        <v>143</v>
      </c>
    </row>
    <row r="636" s="13" customFormat="1">
      <c r="B636" s="256"/>
      <c r="C636" s="257"/>
      <c r="D636" s="232" t="s">
        <v>155</v>
      </c>
      <c r="E636" s="258" t="s">
        <v>21</v>
      </c>
      <c r="F636" s="259" t="s">
        <v>167</v>
      </c>
      <c r="G636" s="257"/>
      <c r="H636" s="260">
        <v>276.44799999999998</v>
      </c>
      <c r="I636" s="261"/>
      <c r="J636" s="257"/>
      <c r="K636" s="257"/>
      <c r="L636" s="262"/>
      <c r="M636" s="263"/>
      <c r="N636" s="264"/>
      <c r="O636" s="264"/>
      <c r="P636" s="264"/>
      <c r="Q636" s="264"/>
      <c r="R636" s="264"/>
      <c r="S636" s="264"/>
      <c r="T636" s="265"/>
      <c r="AT636" s="266" t="s">
        <v>155</v>
      </c>
      <c r="AU636" s="266" t="s">
        <v>82</v>
      </c>
      <c r="AV636" s="13" t="s">
        <v>151</v>
      </c>
      <c r="AW636" s="13" t="s">
        <v>35</v>
      </c>
      <c r="AX636" s="13" t="s">
        <v>80</v>
      </c>
      <c r="AY636" s="266" t="s">
        <v>143</v>
      </c>
    </row>
    <row r="637" s="10" customFormat="1" ht="37.44" customHeight="1">
      <c r="B637" s="204"/>
      <c r="C637" s="205"/>
      <c r="D637" s="206" t="s">
        <v>71</v>
      </c>
      <c r="E637" s="207" t="s">
        <v>773</v>
      </c>
      <c r="F637" s="207" t="s">
        <v>774</v>
      </c>
      <c r="G637" s="205"/>
      <c r="H637" s="205"/>
      <c r="I637" s="208"/>
      <c r="J637" s="209">
        <f>BK637</f>
        <v>0</v>
      </c>
      <c r="K637" s="205"/>
      <c r="L637" s="210"/>
      <c r="M637" s="211"/>
      <c r="N637" s="212"/>
      <c r="O637" s="212"/>
      <c r="P637" s="213">
        <f>P638+P641</f>
        <v>0</v>
      </c>
      <c r="Q637" s="212"/>
      <c r="R637" s="213">
        <f>R638+R641</f>
        <v>0</v>
      </c>
      <c r="S637" s="212"/>
      <c r="T637" s="214">
        <f>T638+T641</f>
        <v>0</v>
      </c>
      <c r="AR637" s="215" t="s">
        <v>173</v>
      </c>
      <c r="AT637" s="216" t="s">
        <v>71</v>
      </c>
      <c r="AU637" s="216" t="s">
        <v>72</v>
      </c>
      <c r="AY637" s="215" t="s">
        <v>143</v>
      </c>
      <c r="BK637" s="217">
        <f>BK638+BK641</f>
        <v>0</v>
      </c>
    </row>
    <row r="638" s="10" customFormat="1" ht="19.92" customHeight="1">
      <c r="B638" s="204"/>
      <c r="C638" s="205"/>
      <c r="D638" s="206" t="s">
        <v>71</v>
      </c>
      <c r="E638" s="218" t="s">
        <v>775</v>
      </c>
      <c r="F638" s="218" t="s">
        <v>776</v>
      </c>
      <c r="G638" s="205"/>
      <c r="H638" s="205"/>
      <c r="I638" s="208"/>
      <c r="J638" s="219">
        <f>BK638</f>
        <v>0</v>
      </c>
      <c r="K638" s="205"/>
      <c r="L638" s="210"/>
      <c r="M638" s="211"/>
      <c r="N638" s="212"/>
      <c r="O638" s="212"/>
      <c r="P638" s="213">
        <f>SUM(P639:P640)</f>
        <v>0</v>
      </c>
      <c r="Q638" s="212"/>
      <c r="R638" s="213">
        <f>SUM(R639:R640)</f>
        <v>0</v>
      </c>
      <c r="S638" s="212"/>
      <c r="T638" s="214">
        <f>SUM(T639:T640)</f>
        <v>0</v>
      </c>
      <c r="AR638" s="215" t="s">
        <v>173</v>
      </c>
      <c r="AT638" s="216" t="s">
        <v>71</v>
      </c>
      <c r="AU638" s="216" t="s">
        <v>80</v>
      </c>
      <c r="AY638" s="215" t="s">
        <v>143</v>
      </c>
      <c r="BK638" s="217">
        <f>SUM(BK639:BK640)</f>
        <v>0</v>
      </c>
    </row>
    <row r="639" s="1" customFormat="1" ht="16.5" customHeight="1">
      <c r="B639" s="45"/>
      <c r="C639" s="220" t="s">
        <v>1049</v>
      </c>
      <c r="D639" s="220" t="s">
        <v>146</v>
      </c>
      <c r="E639" s="221" t="s">
        <v>778</v>
      </c>
      <c r="F639" s="222" t="s">
        <v>779</v>
      </c>
      <c r="G639" s="223" t="s">
        <v>149</v>
      </c>
      <c r="H639" s="224">
        <v>1</v>
      </c>
      <c r="I639" s="225"/>
      <c r="J639" s="226">
        <f>ROUND(I639*H639,2)</f>
        <v>0</v>
      </c>
      <c r="K639" s="222" t="s">
        <v>150</v>
      </c>
      <c r="L639" s="71"/>
      <c r="M639" s="227" t="s">
        <v>21</v>
      </c>
      <c r="N639" s="228" t="s">
        <v>43</v>
      </c>
      <c r="O639" s="46"/>
      <c r="P639" s="229">
        <f>O639*H639</f>
        <v>0</v>
      </c>
      <c r="Q639" s="229">
        <v>0</v>
      </c>
      <c r="R639" s="229">
        <f>Q639*H639</f>
        <v>0</v>
      </c>
      <c r="S639" s="229">
        <v>0</v>
      </c>
      <c r="T639" s="230">
        <f>S639*H639</f>
        <v>0</v>
      </c>
      <c r="AR639" s="23" t="s">
        <v>780</v>
      </c>
      <c r="AT639" s="23" t="s">
        <v>146</v>
      </c>
      <c r="AU639" s="23" t="s">
        <v>82</v>
      </c>
      <c r="AY639" s="23" t="s">
        <v>143</v>
      </c>
      <c r="BE639" s="231">
        <f>IF(N639="základní",J639,0)</f>
        <v>0</v>
      </c>
      <c r="BF639" s="231">
        <f>IF(N639="snížená",J639,0)</f>
        <v>0</v>
      </c>
      <c r="BG639" s="231">
        <f>IF(N639="zákl. přenesená",J639,0)</f>
        <v>0</v>
      </c>
      <c r="BH639" s="231">
        <f>IF(N639="sníž. přenesená",J639,0)</f>
        <v>0</v>
      </c>
      <c r="BI639" s="231">
        <f>IF(N639="nulová",J639,0)</f>
        <v>0</v>
      </c>
      <c r="BJ639" s="23" t="s">
        <v>80</v>
      </c>
      <c r="BK639" s="231">
        <f>ROUND(I639*H639,2)</f>
        <v>0</v>
      </c>
      <c r="BL639" s="23" t="s">
        <v>780</v>
      </c>
      <c r="BM639" s="23" t="s">
        <v>781</v>
      </c>
    </row>
    <row r="640" s="12" customFormat="1">
      <c r="B640" s="245"/>
      <c r="C640" s="246"/>
      <c r="D640" s="232" t="s">
        <v>155</v>
      </c>
      <c r="E640" s="247" t="s">
        <v>21</v>
      </c>
      <c r="F640" s="248" t="s">
        <v>80</v>
      </c>
      <c r="G640" s="246"/>
      <c r="H640" s="249">
        <v>1</v>
      </c>
      <c r="I640" s="250"/>
      <c r="J640" s="246"/>
      <c r="K640" s="246"/>
      <c r="L640" s="251"/>
      <c r="M640" s="252"/>
      <c r="N640" s="253"/>
      <c r="O640" s="253"/>
      <c r="P640" s="253"/>
      <c r="Q640" s="253"/>
      <c r="R640" s="253"/>
      <c r="S640" s="253"/>
      <c r="T640" s="254"/>
      <c r="AT640" s="255" t="s">
        <v>155</v>
      </c>
      <c r="AU640" s="255" t="s">
        <v>82</v>
      </c>
      <c r="AV640" s="12" t="s">
        <v>82</v>
      </c>
      <c r="AW640" s="12" t="s">
        <v>35</v>
      </c>
      <c r="AX640" s="12" t="s">
        <v>80</v>
      </c>
      <c r="AY640" s="255" t="s">
        <v>143</v>
      </c>
    </row>
    <row r="641" s="10" customFormat="1" ht="29.88" customHeight="1">
      <c r="B641" s="204"/>
      <c r="C641" s="205"/>
      <c r="D641" s="206" t="s">
        <v>71</v>
      </c>
      <c r="E641" s="218" t="s">
        <v>782</v>
      </c>
      <c r="F641" s="218" t="s">
        <v>783</v>
      </c>
      <c r="G641" s="205"/>
      <c r="H641" s="205"/>
      <c r="I641" s="208"/>
      <c r="J641" s="219">
        <f>BK641</f>
        <v>0</v>
      </c>
      <c r="K641" s="205"/>
      <c r="L641" s="210"/>
      <c r="M641" s="211"/>
      <c r="N641" s="212"/>
      <c r="O641" s="212"/>
      <c r="P641" s="213">
        <f>SUM(P642:P647)</f>
        <v>0</v>
      </c>
      <c r="Q641" s="212"/>
      <c r="R641" s="213">
        <f>SUM(R642:R647)</f>
        <v>0</v>
      </c>
      <c r="S641" s="212"/>
      <c r="T641" s="214">
        <f>SUM(T642:T647)</f>
        <v>0</v>
      </c>
      <c r="AR641" s="215" t="s">
        <v>173</v>
      </c>
      <c r="AT641" s="216" t="s">
        <v>71</v>
      </c>
      <c r="AU641" s="216" t="s">
        <v>80</v>
      </c>
      <c r="AY641" s="215" t="s">
        <v>143</v>
      </c>
      <c r="BK641" s="217">
        <f>SUM(BK642:BK647)</f>
        <v>0</v>
      </c>
    </row>
    <row r="642" s="1" customFormat="1" ht="16.5" customHeight="1">
      <c r="B642" s="45"/>
      <c r="C642" s="220" t="s">
        <v>1051</v>
      </c>
      <c r="D642" s="220" t="s">
        <v>146</v>
      </c>
      <c r="E642" s="221" t="s">
        <v>785</v>
      </c>
      <c r="F642" s="222" t="s">
        <v>786</v>
      </c>
      <c r="G642" s="223" t="s">
        <v>469</v>
      </c>
      <c r="H642" s="224">
        <v>1</v>
      </c>
      <c r="I642" s="225"/>
      <c r="J642" s="226">
        <f>ROUND(I642*H642,2)</f>
        <v>0</v>
      </c>
      <c r="K642" s="222" t="s">
        <v>150</v>
      </c>
      <c r="L642" s="71"/>
      <c r="M642" s="227" t="s">
        <v>21</v>
      </c>
      <c r="N642" s="228" t="s">
        <v>43</v>
      </c>
      <c r="O642" s="46"/>
      <c r="P642" s="229">
        <f>O642*H642</f>
        <v>0</v>
      </c>
      <c r="Q642" s="229">
        <v>0</v>
      </c>
      <c r="R642" s="229">
        <f>Q642*H642</f>
        <v>0</v>
      </c>
      <c r="S642" s="229">
        <v>0</v>
      </c>
      <c r="T642" s="230">
        <f>S642*H642</f>
        <v>0</v>
      </c>
      <c r="AR642" s="23" t="s">
        <v>780</v>
      </c>
      <c r="AT642" s="23" t="s">
        <v>146</v>
      </c>
      <c r="AU642" s="23" t="s">
        <v>82</v>
      </c>
      <c r="AY642" s="23" t="s">
        <v>143</v>
      </c>
      <c r="BE642" s="231">
        <f>IF(N642="základní",J642,0)</f>
        <v>0</v>
      </c>
      <c r="BF642" s="231">
        <f>IF(N642="snížená",J642,0)</f>
        <v>0</v>
      </c>
      <c r="BG642" s="231">
        <f>IF(N642="zákl. přenesená",J642,0)</f>
        <v>0</v>
      </c>
      <c r="BH642" s="231">
        <f>IF(N642="sníž. přenesená",J642,0)</f>
        <v>0</v>
      </c>
      <c r="BI642" s="231">
        <f>IF(N642="nulová",J642,0)</f>
        <v>0</v>
      </c>
      <c r="BJ642" s="23" t="s">
        <v>80</v>
      </c>
      <c r="BK642" s="231">
        <f>ROUND(I642*H642,2)</f>
        <v>0</v>
      </c>
      <c r="BL642" s="23" t="s">
        <v>780</v>
      </c>
      <c r="BM642" s="23" t="s">
        <v>787</v>
      </c>
    </row>
    <row r="643" s="12" customFormat="1">
      <c r="B643" s="245"/>
      <c r="C643" s="246"/>
      <c r="D643" s="232" t="s">
        <v>155</v>
      </c>
      <c r="E643" s="247" t="s">
        <v>21</v>
      </c>
      <c r="F643" s="248" t="s">
        <v>80</v>
      </c>
      <c r="G643" s="246"/>
      <c r="H643" s="249">
        <v>1</v>
      </c>
      <c r="I643" s="250"/>
      <c r="J643" s="246"/>
      <c r="K643" s="246"/>
      <c r="L643" s="251"/>
      <c r="M643" s="252"/>
      <c r="N643" s="253"/>
      <c r="O643" s="253"/>
      <c r="P643" s="253"/>
      <c r="Q643" s="253"/>
      <c r="R643" s="253"/>
      <c r="S643" s="253"/>
      <c r="T643" s="254"/>
      <c r="AT643" s="255" t="s">
        <v>155</v>
      </c>
      <c r="AU643" s="255" t="s">
        <v>82</v>
      </c>
      <c r="AV643" s="12" t="s">
        <v>82</v>
      </c>
      <c r="AW643" s="12" t="s">
        <v>35</v>
      </c>
      <c r="AX643" s="12" t="s">
        <v>80</v>
      </c>
      <c r="AY643" s="255" t="s">
        <v>143</v>
      </c>
    </row>
    <row r="644" s="1" customFormat="1" ht="25.5" customHeight="1">
      <c r="B644" s="45"/>
      <c r="C644" s="220" t="s">
        <v>1056</v>
      </c>
      <c r="D644" s="220" t="s">
        <v>146</v>
      </c>
      <c r="E644" s="221" t="s">
        <v>789</v>
      </c>
      <c r="F644" s="222" t="s">
        <v>790</v>
      </c>
      <c r="G644" s="223" t="s">
        <v>469</v>
      </c>
      <c r="H644" s="224">
        <v>1</v>
      </c>
      <c r="I644" s="225"/>
      <c r="J644" s="226">
        <f>ROUND(I644*H644,2)</f>
        <v>0</v>
      </c>
      <c r="K644" s="222" t="s">
        <v>150</v>
      </c>
      <c r="L644" s="71"/>
      <c r="M644" s="227" t="s">
        <v>21</v>
      </c>
      <c r="N644" s="228" t="s">
        <v>43</v>
      </c>
      <c r="O644" s="46"/>
      <c r="P644" s="229">
        <f>O644*H644</f>
        <v>0</v>
      </c>
      <c r="Q644" s="229">
        <v>0</v>
      </c>
      <c r="R644" s="229">
        <f>Q644*H644</f>
        <v>0</v>
      </c>
      <c r="S644" s="229">
        <v>0</v>
      </c>
      <c r="T644" s="230">
        <f>S644*H644</f>
        <v>0</v>
      </c>
      <c r="AR644" s="23" t="s">
        <v>780</v>
      </c>
      <c r="AT644" s="23" t="s">
        <v>146</v>
      </c>
      <c r="AU644" s="23" t="s">
        <v>82</v>
      </c>
      <c r="AY644" s="23" t="s">
        <v>143</v>
      </c>
      <c r="BE644" s="231">
        <f>IF(N644="základní",J644,0)</f>
        <v>0</v>
      </c>
      <c r="BF644" s="231">
        <f>IF(N644="snížená",J644,0)</f>
        <v>0</v>
      </c>
      <c r="BG644" s="231">
        <f>IF(N644="zákl. přenesená",J644,0)</f>
        <v>0</v>
      </c>
      <c r="BH644" s="231">
        <f>IF(N644="sníž. přenesená",J644,0)</f>
        <v>0</v>
      </c>
      <c r="BI644" s="231">
        <f>IF(N644="nulová",J644,0)</f>
        <v>0</v>
      </c>
      <c r="BJ644" s="23" t="s">
        <v>80</v>
      </c>
      <c r="BK644" s="231">
        <f>ROUND(I644*H644,2)</f>
        <v>0</v>
      </c>
      <c r="BL644" s="23" t="s">
        <v>780</v>
      </c>
      <c r="BM644" s="23" t="s">
        <v>791</v>
      </c>
    </row>
    <row r="645" s="12" customFormat="1">
      <c r="B645" s="245"/>
      <c r="C645" s="246"/>
      <c r="D645" s="232" t="s">
        <v>155</v>
      </c>
      <c r="E645" s="247" t="s">
        <v>21</v>
      </c>
      <c r="F645" s="248" t="s">
        <v>80</v>
      </c>
      <c r="G645" s="246"/>
      <c r="H645" s="249">
        <v>1</v>
      </c>
      <c r="I645" s="250"/>
      <c r="J645" s="246"/>
      <c r="K645" s="246"/>
      <c r="L645" s="251"/>
      <c r="M645" s="252"/>
      <c r="N645" s="253"/>
      <c r="O645" s="253"/>
      <c r="P645" s="253"/>
      <c r="Q645" s="253"/>
      <c r="R645" s="253"/>
      <c r="S645" s="253"/>
      <c r="T645" s="254"/>
      <c r="AT645" s="255" t="s">
        <v>155</v>
      </c>
      <c r="AU645" s="255" t="s">
        <v>82</v>
      </c>
      <c r="AV645" s="12" t="s">
        <v>82</v>
      </c>
      <c r="AW645" s="12" t="s">
        <v>35</v>
      </c>
      <c r="AX645" s="12" t="s">
        <v>80</v>
      </c>
      <c r="AY645" s="255" t="s">
        <v>143</v>
      </c>
    </row>
    <row r="646" s="1" customFormat="1" ht="16.5" customHeight="1">
      <c r="B646" s="45"/>
      <c r="C646" s="220" t="s">
        <v>1060</v>
      </c>
      <c r="D646" s="220" t="s">
        <v>146</v>
      </c>
      <c r="E646" s="221" t="s">
        <v>793</v>
      </c>
      <c r="F646" s="222" t="s">
        <v>794</v>
      </c>
      <c r="G646" s="223" t="s">
        <v>469</v>
      </c>
      <c r="H646" s="224">
        <v>1</v>
      </c>
      <c r="I646" s="225"/>
      <c r="J646" s="226">
        <f>ROUND(I646*H646,2)</f>
        <v>0</v>
      </c>
      <c r="K646" s="222" t="s">
        <v>150</v>
      </c>
      <c r="L646" s="71"/>
      <c r="M646" s="227" t="s">
        <v>21</v>
      </c>
      <c r="N646" s="228" t="s">
        <v>43</v>
      </c>
      <c r="O646" s="46"/>
      <c r="P646" s="229">
        <f>O646*H646</f>
        <v>0</v>
      </c>
      <c r="Q646" s="229">
        <v>0</v>
      </c>
      <c r="R646" s="229">
        <f>Q646*H646</f>
        <v>0</v>
      </c>
      <c r="S646" s="229">
        <v>0</v>
      </c>
      <c r="T646" s="230">
        <f>S646*H646</f>
        <v>0</v>
      </c>
      <c r="AR646" s="23" t="s">
        <v>780</v>
      </c>
      <c r="AT646" s="23" t="s">
        <v>146</v>
      </c>
      <c r="AU646" s="23" t="s">
        <v>82</v>
      </c>
      <c r="AY646" s="23" t="s">
        <v>143</v>
      </c>
      <c r="BE646" s="231">
        <f>IF(N646="základní",J646,0)</f>
        <v>0</v>
      </c>
      <c r="BF646" s="231">
        <f>IF(N646="snížená",J646,0)</f>
        <v>0</v>
      </c>
      <c r="BG646" s="231">
        <f>IF(N646="zákl. přenesená",J646,0)</f>
        <v>0</v>
      </c>
      <c r="BH646" s="231">
        <f>IF(N646="sníž. přenesená",J646,0)</f>
        <v>0</v>
      </c>
      <c r="BI646" s="231">
        <f>IF(N646="nulová",J646,0)</f>
        <v>0</v>
      </c>
      <c r="BJ646" s="23" t="s">
        <v>80</v>
      </c>
      <c r="BK646" s="231">
        <f>ROUND(I646*H646,2)</f>
        <v>0</v>
      </c>
      <c r="BL646" s="23" t="s">
        <v>780</v>
      </c>
      <c r="BM646" s="23" t="s">
        <v>795</v>
      </c>
    </row>
    <row r="647" s="12" customFormat="1">
      <c r="B647" s="245"/>
      <c r="C647" s="246"/>
      <c r="D647" s="232" t="s">
        <v>155</v>
      </c>
      <c r="E647" s="247" t="s">
        <v>21</v>
      </c>
      <c r="F647" s="248" t="s">
        <v>80</v>
      </c>
      <c r="G647" s="246"/>
      <c r="H647" s="249">
        <v>1</v>
      </c>
      <c r="I647" s="250"/>
      <c r="J647" s="246"/>
      <c r="K647" s="246"/>
      <c r="L647" s="251"/>
      <c r="M647" s="277"/>
      <c r="N647" s="278"/>
      <c r="O647" s="278"/>
      <c r="P647" s="278"/>
      <c r="Q647" s="278"/>
      <c r="R647" s="278"/>
      <c r="S647" s="278"/>
      <c r="T647" s="279"/>
      <c r="AT647" s="255" t="s">
        <v>155</v>
      </c>
      <c r="AU647" s="255" t="s">
        <v>82</v>
      </c>
      <c r="AV647" s="12" t="s">
        <v>82</v>
      </c>
      <c r="AW647" s="12" t="s">
        <v>35</v>
      </c>
      <c r="AX647" s="12" t="s">
        <v>80</v>
      </c>
      <c r="AY647" s="255" t="s">
        <v>143</v>
      </c>
    </row>
    <row r="648" s="1" customFormat="1" ht="6.96" customHeight="1">
      <c r="B648" s="66"/>
      <c r="C648" s="67"/>
      <c r="D648" s="67"/>
      <c r="E648" s="67"/>
      <c r="F648" s="67"/>
      <c r="G648" s="67"/>
      <c r="H648" s="67"/>
      <c r="I648" s="165"/>
      <c r="J648" s="67"/>
      <c r="K648" s="67"/>
      <c r="L648" s="71"/>
    </row>
  </sheetData>
  <sheetProtection sheet="1" autoFilter="0" formatColumns="0" formatRows="0" objects="1" scenarios="1" spinCount="100000" saltValue="aPUQtTkUT3Rh+dRRip5bYNNJwFUzcxFUUlQ5vHKjrPwmDCoq3AQdvofu371dOImt8kFoLPyAMf3f/tc5loA9sg==" hashValue="vlP2wIJmNSleqfWEhnFYPnbGGQIWj3XUvKiUpYlKpdX+IpAuEcEsXHT/9yg+VdvFYpC6whrlsq1zZeNyN7wQFA==" algorithmName="SHA-512" password="CC35"/>
  <autoFilter ref="C103:K647"/>
  <mergeCells count="10">
    <mergeCell ref="E7:H7"/>
    <mergeCell ref="E9:H9"/>
    <mergeCell ref="E24:H24"/>
    <mergeCell ref="E45:H45"/>
    <mergeCell ref="E47:H47"/>
    <mergeCell ref="J51:J52"/>
    <mergeCell ref="E94:H94"/>
    <mergeCell ref="E96:H96"/>
    <mergeCell ref="G1:H1"/>
    <mergeCell ref="L2:V2"/>
  </mergeCells>
  <hyperlinks>
    <hyperlink ref="F1:G1" location="C2" display="1) Krycí list soupisu"/>
    <hyperlink ref="G1:H1" location="C54" display="2) Rekapitulace"/>
    <hyperlink ref="J1" location="C10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0" customWidth="1"/>
    <col min="2" max="2" width="1.664063" style="280" customWidth="1"/>
    <col min="3" max="4" width="5" style="280" customWidth="1"/>
    <col min="5" max="5" width="11.67" style="280" customWidth="1"/>
    <col min="6" max="6" width="9.17" style="280" customWidth="1"/>
    <col min="7" max="7" width="5" style="280" customWidth="1"/>
    <col min="8" max="8" width="77.83" style="280" customWidth="1"/>
    <col min="9" max="10" width="20" style="280" customWidth="1"/>
    <col min="11" max="11" width="1.664063" style="280" customWidth="1"/>
  </cols>
  <sheetData>
    <row r="1" ht="37.5" customHeight="1"/>
    <row r="2" ht="7.5" customHeight="1">
      <c r="B2" s="281"/>
      <c r="C2" s="282"/>
      <c r="D2" s="282"/>
      <c r="E2" s="282"/>
      <c r="F2" s="282"/>
      <c r="G2" s="282"/>
      <c r="H2" s="282"/>
      <c r="I2" s="282"/>
      <c r="J2" s="282"/>
      <c r="K2" s="283"/>
    </row>
    <row r="3" s="14" customFormat="1" ht="45" customHeight="1">
      <c r="B3" s="284"/>
      <c r="C3" s="285" t="s">
        <v>1395</v>
      </c>
      <c r="D3" s="285"/>
      <c r="E3" s="285"/>
      <c r="F3" s="285"/>
      <c r="G3" s="285"/>
      <c r="H3" s="285"/>
      <c r="I3" s="285"/>
      <c r="J3" s="285"/>
      <c r="K3" s="286"/>
    </row>
    <row r="4" ht="25.5" customHeight="1">
      <c r="B4" s="287"/>
      <c r="C4" s="288" t="s">
        <v>1396</v>
      </c>
      <c r="D4" s="288"/>
      <c r="E4" s="288"/>
      <c r="F4" s="288"/>
      <c r="G4" s="288"/>
      <c r="H4" s="288"/>
      <c r="I4" s="288"/>
      <c r="J4" s="288"/>
      <c r="K4" s="289"/>
    </row>
    <row r="5" ht="5.25" customHeight="1">
      <c r="B5" s="287"/>
      <c r="C5" s="290"/>
      <c r="D5" s="290"/>
      <c r="E5" s="290"/>
      <c r="F5" s="290"/>
      <c r="G5" s="290"/>
      <c r="H5" s="290"/>
      <c r="I5" s="290"/>
      <c r="J5" s="290"/>
      <c r="K5" s="289"/>
    </row>
    <row r="6" ht="15" customHeight="1">
      <c r="B6" s="287"/>
      <c r="C6" s="291" t="s">
        <v>1397</v>
      </c>
      <c r="D6" s="291"/>
      <c r="E6" s="291"/>
      <c r="F6" s="291"/>
      <c r="G6" s="291"/>
      <c r="H6" s="291"/>
      <c r="I6" s="291"/>
      <c r="J6" s="291"/>
      <c r="K6" s="289"/>
    </row>
    <row r="7" ht="15" customHeight="1">
      <c r="B7" s="292"/>
      <c r="C7" s="291" t="s">
        <v>1398</v>
      </c>
      <c r="D7" s="291"/>
      <c r="E7" s="291"/>
      <c r="F7" s="291"/>
      <c r="G7" s="291"/>
      <c r="H7" s="291"/>
      <c r="I7" s="291"/>
      <c r="J7" s="291"/>
      <c r="K7" s="289"/>
    </row>
    <row r="8" ht="12.75" customHeight="1">
      <c r="B8" s="292"/>
      <c r="C8" s="291"/>
      <c r="D8" s="291"/>
      <c r="E8" s="291"/>
      <c r="F8" s="291"/>
      <c r="G8" s="291"/>
      <c r="H8" s="291"/>
      <c r="I8" s="291"/>
      <c r="J8" s="291"/>
      <c r="K8" s="289"/>
    </row>
    <row r="9" ht="15" customHeight="1">
      <c r="B9" s="292"/>
      <c r="C9" s="291" t="s">
        <v>1399</v>
      </c>
      <c r="D9" s="291"/>
      <c r="E9" s="291"/>
      <c r="F9" s="291"/>
      <c r="G9" s="291"/>
      <c r="H9" s="291"/>
      <c r="I9" s="291"/>
      <c r="J9" s="291"/>
      <c r="K9" s="289"/>
    </row>
    <row r="10" ht="15" customHeight="1">
      <c r="B10" s="292"/>
      <c r="C10" s="291"/>
      <c r="D10" s="291" t="s">
        <v>1400</v>
      </c>
      <c r="E10" s="291"/>
      <c r="F10" s="291"/>
      <c r="G10" s="291"/>
      <c r="H10" s="291"/>
      <c r="I10" s="291"/>
      <c r="J10" s="291"/>
      <c r="K10" s="289"/>
    </row>
    <row r="11" ht="15" customHeight="1">
      <c r="B11" s="292"/>
      <c r="C11" s="293"/>
      <c r="D11" s="291" t="s">
        <v>1401</v>
      </c>
      <c r="E11" s="291"/>
      <c r="F11" s="291"/>
      <c r="G11" s="291"/>
      <c r="H11" s="291"/>
      <c r="I11" s="291"/>
      <c r="J11" s="291"/>
      <c r="K11" s="289"/>
    </row>
    <row r="12" ht="12.75" customHeight="1">
      <c r="B12" s="292"/>
      <c r="C12" s="293"/>
      <c r="D12" s="293"/>
      <c r="E12" s="293"/>
      <c r="F12" s="293"/>
      <c r="G12" s="293"/>
      <c r="H12" s="293"/>
      <c r="I12" s="293"/>
      <c r="J12" s="293"/>
      <c r="K12" s="289"/>
    </row>
    <row r="13" ht="15" customHeight="1">
      <c r="B13" s="292"/>
      <c r="C13" s="293"/>
      <c r="D13" s="291" t="s">
        <v>1402</v>
      </c>
      <c r="E13" s="291"/>
      <c r="F13" s="291"/>
      <c r="G13" s="291"/>
      <c r="H13" s="291"/>
      <c r="I13" s="291"/>
      <c r="J13" s="291"/>
      <c r="K13" s="289"/>
    </row>
    <row r="14" ht="15" customHeight="1">
      <c r="B14" s="292"/>
      <c r="C14" s="293"/>
      <c r="D14" s="291" t="s">
        <v>1403</v>
      </c>
      <c r="E14" s="291"/>
      <c r="F14" s="291"/>
      <c r="G14" s="291"/>
      <c r="H14" s="291"/>
      <c r="I14" s="291"/>
      <c r="J14" s="291"/>
      <c r="K14" s="289"/>
    </row>
    <row r="15" ht="15" customHeight="1">
      <c r="B15" s="292"/>
      <c r="C15" s="293"/>
      <c r="D15" s="291" t="s">
        <v>1404</v>
      </c>
      <c r="E15" s="291"/>
      <c r="F15" s="291"/>
      <c r="G15" s="291"/>
      <c r="H15" s="291"/>
      <c r="I15" s="291"/>
      <c r="J15" s="291"/>
      <c r="K15" s="289"/>
    </row>
    <row r="16" ht="15" customHeight="1">
      <c r="B16" s="292"/>
      <c r="C16" s="293"/>
      <c r="D16" s="293"/>
      <c r="E16" s="294" t="s">
        <v>79</v>
      </c>
      <c r="F16" s="291" t="s">
        <v>1405</v>
      </c>
      <c r="G16" s="291"/>
      <c r="H16" s="291"/>
      <c r="I16" s="291"/>
      <c r="J16" s="291"/>
      <c r="K16" s="289"/>
    </row>
    <row r="17" ht="15" customHeight="1">
      <c r="B17" s="292"/>
      <c r="C17" s="293"/>
      <c r="D17" s="293"/>
      <c r="E17" s="294" t="s">
        <v>1406</v>
      </c>
      <c r="F17" s="291" t="s">
        <v>1407</v>
      </c>
      <c r="G17" s="291"/>
      <c r="H17" s="291"/>
      <c r="I17" s="291"/>
      <c r="J17" s="291"/>
      <c r="K17" s="289"/>
    </row>
    <row r="18" ht="15" customHeight="1">
      <c r="B18" s="292"/>
      <c r="C18" s="293"/>
      <c r="D18" s="293"/>
      <c r="E18" s="294" t="s">
        <v>1408</v>
      </c>
      <c r="F18" s="291" t="s">
        <v>1409</v>
      </c>
      <c r="G18" s="291"/>
      <c r="H18" s="291"/>
      <c r="I18" s="291"/>
      <c r="J18" s="291"/>
      <c r="K18" s="289"/>
    </row>
    <row r="19" ht="15" customHeight="1">
      <c r="B19" s="292"/>
      <c r="C19" s="293"/>
      <c r="D19" s="293"/>
      <c r="E19" s="294" t="s">
        <v>1410</v>
      </c>
      <c r="F19" s="291" t="s">
        <v>1411</v>
      </c>
      <c r="G19" s="291"/>
      <c r="H19" s="291"/>
      <c r="I19" s="291"/>
      <c r="J19" s="291"/>
      <c r="K19" s="289"/>
    </row>
    <row r="20" ht="15" customHeight="1">
      <c r="B20" s="292"/>
      <c r="C20" s="293"/>
      <c r="D20" s="293"/>
      <c r="E20" s="294" t="s">
        <v>1412</v>
      </c>
      <c r="F20" s="291" t="s">
        <v>1413</v>
      </c>
      <c r="G20" s="291"/>
      <c r="H20" s="291"/>
      <c r="I20" s="291"/>
      <c r="J20" s="291"/>
      <c r="K20" s="289"/>
    </row>
    <row r="21" ht="15" customHeight="1">
      <c r="B21" s="292"/>
      <c r="C21" s="293"/>
      <c r="D21" s="293"/>
      <c r="E21" s="294" t="s">
        <v>1414</v>
      </c>
      <c r="F21" s="291" t="s">
        <v>1415</v>
      </c>
      <c r="G21" s="291"/>
      <c r="H21" s="291"/>
      <c r="I21" s="291"/>
      <c r="J21" s="291"/>
      <c r="K21" s="289"/>
    </row>
    <row r="22" ht="12.75" customHeight="1">
      <c r="B22" s="292"/>
      <c r="C22" s="293"/>
      <c r="D22" s="293"/>
      <c r="E22" s="293"/>
      <c r="F22" s="293"/>
      <c r="G22" s="293"/>
      <c r="H22" s="293"/>
      <c r="I22" s="293"/>
      <c r="J22" s="293"/>
      <c r="K22" s="289"/>
    </row>
    <row r="23" ht="15" customHeight="1">
      <c r="B23" s="292"/>
      <c r="C23" s="291" t="s">
        <v>1416</v>
      </c>
      <c r="D23" s="291"/>
      <c r="E23" s="291"/>
      <c r="F23" s="291"/>
      <c r="G23" s="291"/>
      <c r="H23" s="291"/>
      <c r="I23" s="291"/>
      <c r="J23" s="291"/>
      <c r="K23" s="289"/>
    </row>
    <row r="24" ht="15" customHeight="1">
      <c r="B24" s="292"/>
      <c r="C24" s="291" t="s">
        <v>1417</v>
      </c>
      <c r="D24" s="291"/>
      <c r="E24" s="291"/>
      <c r="F24" s="291"/>
      <c r="G24" s="291"/>
      <c r="H24" s="291"/>
      <c r="I24" s="291"/>
      <c r="J24" s="291"/>
      <c r="K24" s="289"/>
    </row>
    <row r="25" ht="15" customHeight="1">
      <c r="B25" s="292"/>
      <c r="C25" s="291"/>
      <c r="D25" s="291" t="s">
        <v>1418</v>
      </c>
      <c r="E25" s="291"/>
      <c r="F25" s="291"/>
      <c r="G25" s="291"/>
      <c r="H25" s="291"/>
      <c r="I25" s="291"/>
      <c r="J25" s="291"/>
      <c r="K25" s="289"/>
    </row>
    <row r="26" ht="15" customHeight="1">
      <c r="B26" s="292"/>
      <c r="C26" s="293"/>
      <c r="D26" s="291" t="s">
        <v>1419</v>
      </c>
      <c r="E26" s="291"/>
      <c r="F26" s="291"/>
      <c r="G26" s="291"/>
      <c r="H26" s="291"/>
      <c r="I26" s="291"/>
      <c r="J26" s="291"/>
      <c r="K26" s="289"/>
    </row>
    <row r="27" ht="12.75" customHeight="1">
      <c r="B27" s="292"/>
      <c r="C27" s="293"/>
      <c r="D27" s="293"/>
      <c r="E27" s="293"/>
      <c r="F27" s="293"/>
      <c r="G27" s="293"/>
      <c r="H27" s="293"/>
      <c r="I27" s="293"/>
      <c r="J27" s="293"/>
      <c r="K27" s="289"/>
    </row>
    <row r="28" ht="15" customHeight="1">
      <c r="B28" s="292"/>
      <c r="C28" s="293"/>
      <c r="D28" s="291" t="s">
        <v>1420</v>
      </c>
      <c r="E28" s="291"/>
      <c r="F28" s="291"/>
      <c r="G28" s="291"/>
      <c r="H28" s="291"/>
      <c r="I28" s="291"/>
      <c r="J28" s="291"/>
      <c r="K28" s="289"/>
    </row>
    <row r="29" ht="15" customHeight="1">
      <c r="B29" s="292"/>
      <c r="C29" s="293"/>
      <c r="D29" s="291" t="s">
        <v>1421</v>
      </c>
      <c r="E29" s="291"/>
      <c r="F29" s="291"/>
      <c r="G29" s="291"/>
      <c r="H29" s="291"/>
      <c r="I29" s="291"/>
      <c r="J29" s="291"/>
      <c r="K29" s="289"/>
    </row>
    <row r="30" ht="12.75" customHeight="1">
      <c r="B30" s="292"/>
      <c r="C30" s="293"/>
      <c r="D30" s="293"/>
      <c r="E30" s="293"/>
      <c r="F30" s="293"/>
      <c r="G30" s="293"/>
      <c r="H30" s="293"/>
      <c r="I30" s="293"/>
      <c r="J30" s="293"/>
      <c r="K30" s="289"/>
    </row>
    <row r="31" ht="15" customHeight="1">
      <c r="B31" s="292"/>
      <c r="C31" s="293"/>
      <c r="D31" s="291" t="s">
        <v>1422</v>
      </c>
      <c r="E31" s="291"/>
      <c r="F31" s="291"/>
      <c r="G31" s="291"/>
      <c r="H31" s="291"/>
      <c r="I31" s="291"/>
      <c r="J31" s="291"/>
      <c r="K31" s="289"/>
    </row>
    <row r="32" ht="15" customHeight="1">
      <c r="B32" s="292"/>
      <c r="C32" s="293"/>
      <c r="D32" s="291" t="s">
        <v>1423</v>
      </c>
      <c r="E32" s="291"/>
      <c r="F32" s="291"/>
      <c r="G32" s="291"/>
      <c r="H32" s="291"/>
      <c r="I32" s="291"/>
      <c r="J32" s="291"/>
      <c r="K32" s="289"/>
    </row>
    <row r="33" ht="15" customHeight="1">
      <c r="B33" s="292"/>
      <c r="C33" s="293"/>
      <c r="D33" s="291" t="s">
        <v>1424</v>
      </c>
      <c r="E33" s="291"/>
      <c r="F33" s="291"/>
      <c r="G33" s="291"/>
      <c r="H33" s="291"/>
      <c r="I33" s="291"/>
      <c r="J33" s="291"/>
      <c r="K33" s="289"/>
    </row>
    <row r="34" ht="15" customHeight="1">
      <c r="B34" s="292"/>
      <c r="C34" s="293"/>
      <c r="D34" s="291"/>
      <c r="E34" s="295" t="s">
        <v>128</v>
      </c>
      <c r="F34" s="291"/>
      <c r="G34" s="291" t="s">
        <v>1425</v>
      </c>
      <c r="H34" s="291"/>
      <c r="I34" s="291"/>
      <c r="J34" s="291"/>
      <c r="K34" s="289"/>
    </row>
    <row r="35" ht="30.75" customHeight="1">
      <c r="B35" s="292"/>
      <c r="C35" s="293"/>
      <c r="D35" s="291"/>
      <c r="E35" s="295" t="s">
        <v>1426</v>
      </c>
      <c r="F35" s="291"/>
      <c r="G35" s="291" t="s">
        <v>1427</v>
      </c>
      <c r="H35" s="291"/>
      <c r="I35" s="291"/>
      <c r="J35" s="291"/>
      <c r="K35" s="289"/>
    </row>
    <row r="36" ht="15" customHeight="1">
      <c r="B36" s="292"/>
      <c r="C36" s="293"/>
      <c r="D36" s="291"/>
      <c r="E36" s="295" t="s">
        <v>53</v>
      </c>
      <c r="F36" s="291"/>
      <c r="G36" s="291" t="s">
        <v>1428</v>
      </c>
      <c r="H36" s="291"/>
      <c r="I36" s="291"/>
      <c r="J36" s="291"/>
      <c r="K36" s="289"/>
    </row>
    <row r="37" ht="15" customHeight="1">
      <c r="B37" s="292"/>
      <c r="C37" s="293"/>
      <c r="D37" s="291"/>
      <c r="E37" s="295" t="s">
        <v>129</v>
      </c>
      <c r="F37" s="291"/>
      <c r="G37" s="291" t="s">
        <v>1429</v>
      </c>
      <c r="H37" s="291"/>
      <c r="I37" s="291"/>
      <c r="J37" s="291"/>
      <c r="K37" s="289"/>
    </row>
    <row r="38" ht="15" customHeight="1">
      <c r="B38" s="292"/>
      <c r="C38" s="293"/>
      <c r="D38" s="291"/>
      <c r="E38" s="295" t="s">
        <v>130</v>
      </c>
      <c r="F38" s="291"/>
      <c r="G38" s="291" t="s">
        <v>1430</v>
      </c>
      <c r="H38" s="291"/>
      <c r="I38" s="291"/>
      <c r="J38" s="291"/>
      <c r="K38" s="289"/>
    </row>
    <row r="39" ht="15" customHeight="1">
      <c r="B39" s="292"/>
      <c r="C39" s="293"/>
      <c r="D39" s="291"/>
      <c r="E39" s="295" t="s">
        <v>131</v>
      </c>
      <c r="F39" s="291"/>
      <c r="G39" s="291" t="s">
        <v>1431</v>
      </c>
      <c r="H39" s="291"/>
      <c r="I39" s="291"/>
      <c r="J39" s="291"/>
      <c r="K39" s="289"/>
    </row>
    <row r="40" ht="15" customHeight="1">
      <c r="B40" s="292"/>
      <c r="C40" s="293"/>
      <c r="D40" s="291"/>
      <c r="E40" s="295" t="s">
        <v>1432</v>
      </c>
      <c r="F40" s="291"/>
      <c r="G40" s="291" t="s">
        <v>1433</v>
      </c>
      <c r="H40" s="291"/>
      <c r="I40" s="291"/>
      <c r="J40" s="291"/>
      <c r="K40" s="289"/>
    </row>
    <row r="41" ht="15" customHeight="1">
      <c r="B41" s="292"/>
      <c r="C41" s="293"/>
      <c r="D41" s="291"/>
      <c r="E41" s="295"/>
      <c r="F41" s="291"/>
      <c r="G41" s="291" t="s">
        <v>1434</v>
      </c>
      <c r="H41" s="291"/>
      <c r="I41" s="291"/>
      <c r="J41" s="291"/>
      <c r="K41" s="289"/>
    </row>
    <row r="42" ht="15" customHeight="1">
      <c r="B42" s="292"/>
      <c r="C42" s="293"/>
      <c r="D42" s="291"/>
      <c r="E42" s="295" t="s">
        <v>1435</v>
      </c>
      <c r="F42" s="291"/>
      <c r="G42" s="291" t="s">
        <v>1436</v>
      </c>
      <c r="H42" s="291"/>
      <c r="I42" s="291"/>
      <c r="J42" s="291"/>
      <c r="K42" s="289"/>
    </row>
    <row r="43" ht="15" customHeight="1">
      <c r="B43" s="292"/>
      <c r="C43" s="293"/>
      <c r="D43" s="291"/>
      <c r="E43" s="295" t="s">
        <v>133</v>
      </c>
      <c r="F43" s="291"/>
      <c r="G43" s="291" t="s">
        <v>1437</v>
      </c>
      <c r="H43" s="291"/>
      <c r="I43" s="291"/>
      <c r="J43" s="291"/>
      <c r="K43" s="289"/>
    </row>
    <row r="44" ht="12.75" customHeight="1">
      <c r="B44" s="292"/>
      <c r="C44" s="293"/>
      <c r="D44" s="291"/>
      <c r="E44" s="291"/>
      <c r="F44" s="291"/>
      <c r="G44" s="291"/>
      <c r="H44" s="291"/>
      <c r="I44" s="291"/>
      <c r="J44" s="291"/>
      <c r="K44" s="289"/>
    </row>
    <row r="45" ht="15" customHeight="1">
      <c r="B45" s="292"/>
      <c r="C45" s="293"/>
      <c r="D45" s="291" t="s">
        <v>1438</v>
      </c>
      <c r="E45" s="291"/>
      <c r="F45" s="291"/>
      <c r="G45" s="291"/>
      <c r="H45" s="291"/>
      <c r="I45" s="291"/>
      <c r="J45" s="291"/>
      <c r="K45" s="289"/>
    </row>
    <row r="46" ht="15" customHeight="1">
      <c r="B46" s="292"/>
      <c r="C46" s="293"/>
      <c r="D46" s="293"/>
      <c r="E46" s="291" t="s">
        <v>1439</v>
      </c>
      <c r="F46" s="291"/>
      <c r="G46" s="291"/>
      <c r="H46" s="291"/>
      <c r="I46" s="291"/>
      <c r="J46" s="291"/>
      <c r="K46" s="289"/>
    </row>
    <row r="47" ht="15" customHeight="1">
      <c r="B47" s="292"/>
      <c r="C47" s="293"/>
      <c r="D47" s="293"/>
      <c r="E47" s="291" t="s">
        <v>1440</v>
      </c>
      <c r="F47" s="291"/>
      <c r="G47" s="291"/>
      <c r="H47" s="291"/>
      <c r="I47" s="291"/>
      <c r="J47" s="291"/>
      <c r="K47" s="289"/>
    </row>
    <row r="48" ht="15" customHeight="1">
      <c r="B48" s="292"/>
      <c r="C48" s="293"/>
      <c r="D48" s="293"/>
      <c r="E48" s="291" t="s">
        <v>1441</v>
      </c>
      <c r="F48" s="291"/>
      <c r="G48" s="291"/>
      <c r="H48" s="291"/>
      <c r="I48" s="291"/>
      <c r="J48" s="291"/>
      <c r="K48" s="289"/>
    </row>
    <row r="49" ht="15" customHeight="1">
      <c r="B49" s="292"/>
      <c r="C49" s="293"/>
      <c r="D49" s="291" t="s">
        <v>1442</v>
      </c>
      <c r="E49" s="291"/>
      <c r="F49" s="291"/>
      <c r="G49" s="291"/>
      <c r="H49" s="291"/>
      <c r="I49" s="291"/>
      <c r="J49" s="291"/>
      <c r="K49" s="289"/>
    </row>
    <row r="50" ht="25.5" customHeight="1">
      <c r="B50" s="287"/>
      <c r="C50" s="288" t="s">
        <v>1443</v>
      </c>
      <c r="D50" s="288"/>
      <c r="E50" s="288"/>
      <c r="F50" s="288"/>
      <c r="G50" s="288"/>
      <c r="H50" s="288"/>
      <c r="I50" s="288"/>
      <c r="J50" s="288"/>
      <c r="K50" s="289"/>
    </row>
    <row r="51" ht="5.25" customHeight="1">
      <c r="B51" s="287"/>
      <c r="C51" s="290"/>
      <c r="D51" s="290"/>
      <c r="E51" s="290"/>
      <c r="F51" s="290"/>
      <c r="G51" s="290"/>
      <c r="H51" s="290"/>
      <c r="I51" s="290"/>
      <c r="J51" s="290"/>
      <c r="K51" s="289"/>
    </row>
    <row r="52" ht="15" customHeight="1">
      <c r="B52" s="287"/>
      <c r="C52" s="291" t="s">
        <v>1444</v>
      </c>
      <c r="D52" s="291"/>
      <c r="E52" s="291"/>
      <c r="F52" s="291"/>
      <c r="G52" s="291"/>
      <c r="H52" s="291"/>
      <c r="I52" s="291"/>
      <c r="J52" s="291"/>
      <c r="K52" s="289"/>
    </row>
    <row r="53" ht="15" customHeight="1">
      <c r="B53" s="287"/>
      <c r="C53" s="291" t="s">
        <v>1445</v>
      </c>
      <c r="D53" s="291"/>
      <c r="E53" s="291"/>
      <c r="F53" s="291"/>
      <c r="G53" s="291"/>
      <c r="H53" s="291"/>
      <c r="I53" s="291"/>
      <c r="J53" s="291"/>
      <c r="K53" s="289"/>
    </row>
    <row r="54" ht="12.75" customHeight="1">
      <c r="B54" s="287"/>
      <c r="C54" s="291"/>
      <c r="D54" s="291"/>
      <c r="E54" s="291"/>
      <c r="F54" s="291"/>
      <c r="G54" s="291"/>
      <c r="H54" s="291"/>
      <c r="I54" s="291"/>
      <c r="J54" s="291"/>
      <c r="K54" s="289"/>
    </row>
    <row r="55" ht="15" customHeight="1">
      <c r="B55" s="287"/>
      <c r="C55" s="291" t="s">
        <v>1446</v>
      </c>
      <c r="D55" s="291"/>
      <c r="E55" s="291"/>
      <c r="F55" s="291"/>
      <c r="G55" s="291"/>
      <c r="H55" s="291"/>
      <c r="I55" s="291"/>
      <c r="J55" s="291"/>
      <c r="K55" s="289"/>
    </row>
    <row r="56" ht="15" customHeight="1">
      <c r="B56" s="287"/>
      <c r="C56" s="293"/>
      <c r="D56" s="291" t="s">
        <v>1447</v>
      </c>
      <c r="E56" s="291"/>
      <c r="F56" s="291"/>
      <c r="G56" s="291"/>
      <c r="H56" s="291"/>
      <c r="I56" s="291"/>
      <c r="J56" s="291"/>
      <c r="K56" s="289"/>
    </row>
    <row r="57" ht="15" customHeight="1">
      <c r="B57" s="287"/>
      <c r="C57" s="293"/>
      <c r="D57" s="291" t="s">
        <v>1448</v>
      </c>
      <c r="E57" s="291"/>
      <c r="F57" s="291"/>
      <c r="G57" s="291"/>
      <c r="H57" s="291"/>
      <c r="I57" s="291"/>
      <c r="J57" s="291"/>
      <c r="K57" s="289"/>
    </row>
    <row r="58" ht="15" customHeight="1">
      <c r="B58" s="287"/>
      <c r="C58" s="293"/>
      <c r="D58" s="291" t="s">
        <v>1449</v>
      </c>
      <c r="E58" s="291"/>
      <c r="F58" s="291"/>
      <c r="G58" s="291"/>
      <c r="H58" s="291"/>
      <c r="I58" s="291"/>
      <c r="J58" s="291"/>
      <c r="K58" s="289"/>
    </row>
    <row r="59" ht="15" customHeight="1">
      <c r="B59" s="287"/>
      <c r="C59" s="293"/>
      <c r="D59" s="291" t="s">
        <v>1450</v>
      </c>
      <c r="E59" s="291"/>
      <c r="F59" s="291"/>
      <c r="G59" s="291"/>
      <c r="H59" s="291"/>
      <c r="I59" s="291"/>
      <c r="J59" s="291"/>
      <c r="K59" s="289"/>
    </row>
    <row r="60" ht="15" customHeight="1">
      <c r="B60" s="287"/>
      <c r="C60" s="293"/>
      <c r="D60" s="296" t="s">
        <v>1451</v>
      </c>
      <c r="E60" s="296"/>
      <c r="F60" s="296"/>
      <c r="G60" s="296"/>
      <c r="H60" s="296"/>
      <c r="I60" s="296"/>
      <c r="J60" s="296"/>
      <c r="K60" s="289"/>
    </row>
    <row r="61" ht="15" customHeight="1">
      <c r="B61" s="287"/>
      <c r="C61" s="293"/>
      <c r="D61" s="291" t="s">
        <v>1452</v>
      </c>
      <c r="E61" s="291"/>
      <c r="F61" s="291"/>
      <c r="G61" s="291"/>
      <c r="H61" s="291"/>
      <c r="I61" s="291"/>
      <c r="J61" s="291"/>
      <c r="K61" s="289"/>
    </row>
    <row r="62" ht="12.75" customHeight="1">
      <c r="B62" s="287"/>
      <c r="C62" s="293"/>
      <c r="D62" s="293"/>
      <c r="E62" s="297"/>
      <c r="F62" s="293"/>
      <c r="G62" s="293"/>
      <c r="H62" s="293"/>
      <c r="I62" s="293"/>
      <c r="J62" s="293"/>
      <c r="K62" s="289"/>
    </row>
    <row r="63" ht="15" customHeight="1">
      <c r="B63" s="287"/>
      <c r="C63" s="293"/>
      <c r="D63" s="291" t="s">
        <v>1453</v>
      </c>
      <c r="E63" s="291"/>
      <c r="F63" s="291"/>
      <c r="G63" s="291"/>
      <c r="H63" s="291"/>
      <c r="I63" s="291"/>
      <c r="J63" s="291"/>
      <c r="K63" s="289"/>
    </row>
    <row r="64" ht="15" customHeight="1">
      <c r="B64" s="287"/>
      <c r="C64" s="293"/>
      <c r="D64" s="296" t="s">
        <v>1454</v>
      </c>
      <c r="E64" s="296"/>
      <c r="F64" s="296"/>
      <c r="G64" s="296"/>
      <c r="H64" s="296"/>
      <c r="I64" s="296"/>
      <c r="J64" s="296"/>
      <c r="K64" s="289"/>
    </row>
    <row r="65" ht="15" customHeight="1">
      <c r="B65" s="287"/>
      <c r="C65" s="293"/>
      <c r="D65" s="291" t="s">
        <v>1455</v>
      </c>
      <c r="E65" s="291"/>
      <c r="F65" s="291"/>
      <c r="G65" s="291"/>
      <c r="H65" s="291"/>
      <c r="I65" s="291"/>
      <c r="J65" s="291"/>
      <c r="K65" s="289"/>
    </row>
    <row r="66" ht="15" customHeight="1">
      <c r="B66" s="287"/>
      <c r="C66" s="293"/>
      <c r="D66" s="291" t="s">
        <v>1456</v>
      </c>
      <c r="E66" s="291"/>
      <c r="F66" s="291"/>
      <c r="G66" s="291"/>
      <c r="H66" s="291"/>
      <c r="I66" s="291"/>
      <c r="J66" s="291"/>
      <c r="K66" s="289"/>
    </row>
    <row r="67" ht="15" customHeight="1">
      <c r="B67" s="287"/>
      <c r="C67" s="293"/>
      <c r="D67" s="291" t="s">
        <v>1457</v>
      </c>
      <c r="E67" s="291"/>
      <c r="F67" s="291"/>
      <c r="G67" s="291"/>
      <c r="H67" s="291"/>
      <c r="I67" s="291"/>
      <c r="J67" s="291"/>
      <c r="K67" s="289"/>
    </row>
    <row r="68" ht="15" customHeight="1">
      <c r="B68" s="287"/>
      <c r="C68" s="293"/>
      <c r="D68" s="291" t="s">
        <v>1458</v>
      </c>
      <c r="E68" s="291"/>
      <c r="F68" s="291"/>
      <c r="G68" s="291"/>
      <c r="H68" s="291"/>
      <c r="I68" s="291"/>
      <c r="J68" s="291"/>
      <c r="K68" s="289"/>
    </row>
    <row r="69" ht="12.75" customHeight="1">
      <c r="B69" s="298"/>
      <c r="C69" s="299"/>
      <c r="D69" s="299"/>
      <c r="E69" s="299"/>
      <c r="F69" s="299"/>
      <c r="G69" s="299"/>
      <c r="H69" s="299"/>
      <c r="I69" s="299"/>
      <c r="J69" s="299"/>
      <c r="K69" s="300"/>
    </row>
    <row r="70" ht="18.75" customHeight="1">
      <c r="B70" s="301"/>
      <c r="C70" s="301"/>
      <c r="D70" s="301"/>
      <c r="E70" s="301"/>
      <c r="F70" s="301"/>
      <c r="G70" s="301"/>
      <c r="H70" s="301"/>
      <c r="I70" s="301"/>
      <c r="J70" s="301"/>
      <c r="K70" s="302"/>
    </row>
    <row r="71" ht="18.75" customHeight="1">
      <c r="B71" s="302"/>
      <c r="C71" s="302"/>
      <c r="D71" s="302"/>
      <c r="E71" s="302"/>
      <c r="F71" s="302"/>
      <c r="G71" s="302"/>
      <c r="H71" s="302"/>
      <c r="I71" s="302"/>
      <c r="J71" s="302"/>
      <c r="K71" s="302"/>
    </row>
    <row r="72" ht="7.5" customHeight="1">
      <c r="B72" s="303"/>
      <c r="C72" s="304"/>
      <c r="D72" s="304"/>
      <c r="E72" s="304"/>
      <c r="F72" s="304"/>
      <c r="G72" s="304"/>
      <c r="H72" s="304"/>
      <c r="I72" s="304"/>
      <c r="J72" s="304"/>
      <c r="K72" s="305"/>
    </row>
    <row r="73" ht="45" customHeight="1">
      <c r="B73" s="306"/>
      <c r="C73" s="307" t="s">
        <v>96</v>
      </c>
      <c r="D73" s="307"/>
      <c r="E73" s="307"/>
      <c r="F73" s="307"/>
      <c r="G73" s="307"/>
      <c r="H73" s="307"/>
      <c r="I73" s="307"/>
      <c r="J73" s="307"/>
      <c r="K73" s="308"/>
    </row>
    <row r="74" ht="17.25" customHeight="1">
      <c r="B74" s="306"/>
      <c r="C74" s="309" t="s">
        <v>1459</v>
      </c>
      <c r="D74" s="309"/>
      <c r="E74" s="309"/>
      <c r="F74" s="309" t="s">
        <v>1460</v>
      </c>
      <c r="G74" s="310"/>
      <c r="H74" s="309" t="s">
        <v>129</v>
      </c>
      <c r="I74" s="309" t="s">
        <v>57</v>
      </c>
      <c r="J74" s="309" t="s">
        <v>1461</v>
      </c>
      <c r="K74" s="308"/>
    </row>
    <row r="75" ht="17.25" customHeight="1">
      <c r="B75" s="306"/>
      <c r="C75" s="311" t="s">
        <v>1462</v>
      </c>
      <c r="D75" s="311"/>
      <c r="E75" s="311"/>
      <c r="F75" s="312" t="s">
        <v>1463</v>
      </c>
      <c r="G75" s="313"/>
      <c r="H75" s="311"/>
      <c r="I75" s="311"/>
      <c r="J75" s="311" t="s">
        <v>1464</v>
      </c>
      <c r="K75" s="308"/>
    </row>
    <row r="76" ht="5.25" customHeight="1">
      <c r="B76" s="306"/>
      <c r="C76" s="314"/>
      <c r="D76" s="314"/>
      <c r="E76" s="314"/>
      <c r="F76" s="314"/>
      <c r="G76" s="315"/>
      <c r="H76" s="314"/>
      <c r="I76" s="314"/>
      <c r="J76" s="314"/>
      <c r="K76" s="308"/>
    </row>
    <row r="77" ht="15" customHeight="1">
      <c r="B77" s="306"/>
      <c r="C77" s="295" t="s">
        <v>53</v>
      </c>
      <c r="D77" s="314"/>
      <c r="E77" s="314"/>
      <c r="F77" s="316" t="s">
        <v>1465</v>
      </c>
      <c r="G77" s="315"/>
      <c r="H77" s="295" t="s">
        <v>1466</v>
      </c>
      <c r="I77" s="295" t="s">
        <v>1467</v>
      </c>
      <c r="J77" s="295">
        <v>20</v>
      </c>
      <c r="K77" s="308"/>
    </row>
    <row r="78" ht="15" customHeight="1">
      <c r="B78" s="306"/>
      <c r="C78" s="295" t="s">
        <v>1468</v>
      </c>
      <c r="D78" s="295"/>
      <c r="E78" s="295"/>
      <c r="F78" s="316" t="s">
        <v>1465</v>
      </c>
      <c r="G78" s="315"/>
      <c r="H78" s="295" t="s">
        <v>1469</v>
      </c>
      <c r="I78" s="295" t="s">
        <v>1467</v>
      </c>
      <c r="J78" s="295">
        <v>120</v>
      </c>
      <c r="K78" s="308"/>
    </row>
    <row r="79" ht="15" customHeight="1">
      <c r="B79" s="317"/>
      <c r="C79" s="295" t="s">
        <v>1470</v>
      </c>
      <c r="D79" s="295"/>
      <c r="E79" s="295"/>
      <c r="F79" s="316" t="s">
        <v>1471</v>
      </c>
      <c r="G79" s="315"/>
      <c r="H79" s="295" t="s">
        <v>1472</v>
      </c>
      <c r="I79" s="295" t="s">
        <v>1467</v>
      </c>
      <c r="J79" s="295">
        <v>50</v>
      </c>
      <c r="K79" s="308"/>
    </row>
    <row r="80" ht="15" customHeight="1">
      <c r="B80" s="317"/>
      <c r="C80" s="295" t="s">
        <v>1473</v>
      </c>
      <c r="D80" s="295"/>
      <c r="E80" s="295"/>
      <c r="F80" s="316" t="s">
        <v>1465</v>
      </c>
      <c r="G80" s="315"/>
      <c r="H80" s="295" t="s">
        <v>1474</v>
      </c>
      <c r="I80" s="295" t="s">
        <v>1475</v>
      </c>
      <c r="J80" s="295"/>
      <c r="K80" s="308"/>
    </row>
    <row r="81" ht="15" customHeight="1">
      <c r="B81" s="317"/>
      <c r="C81" s="318" t="s">
        <v>1476</v>
      </c>
      <c r="D81" s="318"/>
      <c r="E81" s="318"/>
      <c r="F81" s="319" t="s">
        <v>1471</v>
      </c>
      <c r="G81" s="318"/>
      <c r="H81" s="318" t="s">
        <v>1477</v>
      </c>
      <c r="I81" s="318" t="s">
        <v>1467</v>
      </c>
      <c r="J81" s="318">
        <v>15</v>
      </c>
      <c r="K81" s="308"/>
    </row>
    <row r="82" ht="15" customHeight="1">
      <c r="B82" s="317"/>
      <c r="C82" s="318" t="s">
        <v>1478</v>
      </c>
      <c r="D82" s="318"/>
      <c r="E82" s="318"/>
      <c r="F82" s="319" t="s">
        <v>1471</v>
      </c>
      <c r="G82" s="318"/>
      <c r="H82" s="318" t="s">
        <v>1479</v>
      </c>
      <c r="I82" s="318" t="s">
        <v>1467</v>
      </c>
      <c r="J82" s="318">
        <v>15</v>
      </c>
      <c r="K82" s="308"/>
    </row>
    <row r="83" ht="15" customHeight="1">
      <c r="B83" s="317"/>
      <c r="C83" s="318" t="s">
        <v>1480</v>
      </c>
      <c r="D83" s="318"/>
      <c r="E83" s="318"/>
      <c r="F83" s="319" t="s">
        <v>1471</v>
      </c>
      <c r="G83" s="318"/>
      <c r="H83" s="318" t="s">
        <v>1481</v>
      </c>
      <c r="I83" s="318" t="s">
        <v>1467</v>
      </c>
      <c r="J83" s="318">
        <v>20</v>
      </c>
      <c r="K83" s="308"/>
    </row>
    <row r="84" ht="15" customHeight="1">
      <c r="B84" s="317"/>
      <c r="C84" s="318" t="s">
        <v>1482</v>
      </c>
      <c r="D84" s="318"/>
      <c r="E84" s="318"/>
      <c r="F84" s="319" t="s">
        <v>1471</v>
      </c>
      <c r="G84" s="318"/>
      <c r="H84" s="318" t="s">
        <v>1483</v>
      </c>
      <c r="I84" s="318" t="s">
        <v>1467</v>
      </c>
      <c r="J84" s="318">
        <v>20</v>
      </c>
      <c r="K84" s="308"/>
    </row>
    <row r="85" ht="15" customHeight="1">
      <c r="B85" s="317"/>
      <c r="C85" s="295" t="s">
        <v>1484</v>
      </c>
      <c r="D85" s="295"/>
      <c r="E85" s="295"/>
      <c r="F85" s="316" t="s">
        <v>1471</v>
      </c>
      <c r="G85" s="315"/>
      <c r="H85" s="295" t="s">
        <v>1485</v>
      </c>
      <c r="I85" s="295" t="s">
        <v>1467</v>
      </c>
      <c r="J85" s="295">
        <v>50</v>
      </c>
      <c r="K85" s="308"/>
    </row>
    <row r="86" ht="15" customHeight="1">
      <c r="B86" s="317"/>
      <c r="C86" s="295" t="s">
        <v>1486</v>
      </c>
      <c r="D86" s="295"/>
      <c r="E86" s="295"/>
      <c r="F86" s="316" t="s">
        <v>1471</v>
      </c>
      <c r="G86" s="315"/>
      <c r="H86" s="295" t="s">
        <v>1487</v>
      </c>
      <c r="I86" s="295" t="s">
        <v>1467</v>
      </c>
      <c r="J86" s="295">
        <v>20</v>
      </c>
      <c r="K86" s="308"/>
    </row>
    <row r="87" ht="15" customHeight="1">
      <c r="B87" s="317"/>
      <c r="C87" s="295" t="s">
        <v>1488</v>
      </c>
      <c r="D87" s="295"/>
      <c r="E87" s="295"/>
      <c r="F87" s="316" t="s">
        <v>1471</v>
      </c>
      <c r="G87" s="315"/>
      <c r="H87" s="295" t="s">
        <v>1489</v>
      </c>
      <c r="I87" s="295" t="s">
        <v>1467</v>
      </c>
      <c r="J87" s="295">
        <v>20</v>
      </c>
      <c r="K87" s="308"/>
    </row>
    <row r="88" ht="15" customHeight="1">
      <c r="B88" s="317"/>
      <c r="C88" s="295" t="s">
        <v>1490</v>
      </c>
      <c r="D88" s="295"/>
      <c r="E88" s="295"/>
      <c r="F88" s="316" t="s">
        <v>1471</v>
      </c>
      <c r="G88" s="315"/>
      <c r="H88" s="295" t="s">
        <v>1491</v>
      </c>
      <c r="I88" s="295" t="s">
        <v>1467</v>
      </c>
      <c r="J88" s="295">
        <v>50</v>
      </c>
      <c r="K88" s="308"/>
    </row>
    <row r="89" ht="15" customHeight="1">
      <c r="B89" s="317"/>
      <c r="C89" s="295" t="s">
        <v>1492</v>
      </c>
      <c r="D89" s="295"/>
      <c r="E89" s="295"/>
      <c r="F89" s="316" t="s">
        <v>1471</v>
      </c>
      <c r="G89" s="315"/>
      <c r="H89" s="295" t="s">
        <v>1492</v>
      </c>
      <c r="I89" s="295" t="s">
        <v>1467</v>
      </c>
      <c r="J89" s="295">
        <v>50</v>
      </c>
      <c r="K89" s="308"/>
    </row>
    <row r="90" ht="15" customHeight="1">
      <c r="B90" s="317"/>
      <c r="C90" s="295" t="s">
        <v>134</v>
      </c>
      <c r="D90" s="295"/>
      <c r="E90" s="295"/>
      <c r="F90" s="316" t="s">
        <v>1471</v>
      </c>
      <c r="G90" s="315"/>
      <c r="H90" s="295" t="s">
        <v>1493</v>
      </c>
      <c r="I90" s="295" t="s">
        <v>1467</v>
      </c>
      <c r="J90" s="295">
        <v>255</v>
      </c>
      <c r="K90" s="308"/>
    </row>
    <row r="91" ht="15" customHeight="1">
      <c r="B91" s="317"/>
      <c r="C91" s="295" t="s">
        <v>1494</v>
      </c>
      <c r="D91" s="295"/>
      <c r="E91" s="295"/>
      <c r="F91" s="316" t="s">
        <v>1465</v>
      </c>
      <c r="G91" s="315"/>
      <c r="H91" s="295" t="s">
        <v>1495</v>
      </c>
      <c r="I91" s="295" t="s">
        <v>1496</v>
      </c>
      <c r="J91" s="295"/>
      <c r="K91" s="308"/>
    </row>
    <row r="92" ht="15" customHeight="1">
      <c r="B92" s="317"/>
      <c r="C92" s="295" t="s">
        <v>1497</v>
      </c>
      <c r="D92" s="295"/>
      <c r="E92" s="295"/>
      <c r="F92" s="316" t="s">
        <v>1465</v>
      </c>
      <c r="G92" s="315"/>
      <c r="H92" s="295" t="s">
        <v>1498</v>
      </c>
      <c r="I92" s="295" t="s">
        <v>1499</v>
      </c>
      <c r="J92" s="295"/>
      <c r="K92" s="308"/>
    </row>
    <row r="93" ht="15" customHeight="1">
      <c r="B93" s="317"/>
      <c r="C93" s="295" t="s">
        <v>1500</v>
      </c>
      <c r="D93" s="295"/>
      <c r="E93" s="295"/>
      <c r="F93" s="316" t="s">
        <v>1465</v>
      </c>
      <c r="G93" s="315"/>
      <c r="H93" s="295" t="s">
        <v>1500</v>
      </c>
      <c r="I93" s="295" t="s">
        <v>1499</v>
      </c>
      <c r="J93" s="295"/>
      <c r="K93" s="308"/>
    </row>
    <row r="94" ht="15" customHeight="1">
      <c r="B94" s="317"/>
      <c r="C94" s="295" t="s">
        <v>38</v>
      </c>
      <c r="D94" s="295"/>
      <c r="E94" s="295"/>
      <c r="F94" s="316" t="s">
        <v>1465</v>
      </c>
      <c r="G94" s="315"/>
      <c r="H94" s="295" t="s">
        <v>1501</v>
      </c>
      <c r="I94" s="295" t="s">
        <v>1499</v>
      </c>
      <c r="J94" s="295"/>
      <c r="K94" s="308"/>
    </row>
    <row r="95" ht="15" customHeight="1">
      <c r="B95" s="317"/>
      <c r="C95" s="295" t="s">
        <v>48</v>
      </c>
      <c r="D95" s="295"/>
      <c r="E95" s="295"/>
      <c r="F95" s="316" t="s">
        <v>1465</v>
      </c>
      <c r="G95" s="315"/>
      <c r="H95" s="295" t="s">
        <v>1502</v>
      </c>
      <c r="I95" s="295" t="s">
        <v>1499</v>
      </c>
      <c r="J95" s="295"/>
      <c r="K95" s="308"/>
    </row>
    <row r="96" ht="15" customHeight="1">
      <c r="B96" s="320"/>
      <c r="C96" s="321"/>
      <c r="D96" s="321"/>
      <c r="E96" s="321"/>
      <c r="F96" s="321"/>
      <c r="G96" s="321"/>
      <c r="H96" s="321"/>
      <c r="I96" s="321"/>
      <c r="J96" s="321"/>
      <c r="K96" s="322"/>
    </row>
    <row r="97" ht="18.75" customHeight="1">
      <c r="B97" s="323"/>
      <c r="C97" s="324"/>
      <c r="D97" s="324"/>
      <c r="E97" s="324"/>
      <c r="F97" s="324"/>
      <c r="G97" s="324"/>
      <c r="H97" s="324"/>
      <c r="I97" s="324"/>
      <c r="J97" s="324"/>
      <c r="K97" s="323"/>
    </row>
    <row r="98" ht="18.75" customHeight="1">
      <c r="B98" s="302"/>
      <c r="C98" s="302"/>
      <c r="D98" s="302"/>
      <c r="E98" s="302"/>
      <c r="F98" s="302"/>
      <c r="G98" s="302"/>
      <c r="H98" s="302"/>
      <c r="I98" s="302"/>
      <c r="J98" s="302"/>
      <c r="K98" s="302"/>
    </row>
    <row r="99" ht="7.5" customHeight="1">
      <c r="B99" s="303"/>
      <c r="C99" s="304"/>
      <c r="D99" s="304"/>
      <c r="E99" s="304"/>
      <c r="F99" s="304"/>
      <c r="G99" s="304"/>
      <c r="H99" s="304"/>
      <c r="I99" s="304"/>
      <c r="J99" s="304"/>
      <c r="K99" s="305"/>
    </row>
    <row r="100" ht="45" customHeight="1">
      <c r="B100" s="306"/>
      <c r="C100" s="307" t="s">
        <v>1503</v>
      </c>
      <c r="D100" s="307"/>
      <c r="E100" s="307"/>
      <c r="F100" s="307"/>
      <c r="G100" s="307"/>
      <c r="H100" s="307"/>
      <c r="I100" s="307"/>
      <c r="J100" s="307"/>
      <c r="K100" s="308"/>
    </row>
    <row r="101" ht="17.25" customHeight="1">
      <c r="B101" s="306"/>
      <c r="C101" s="309" t="s">
        <v>1459</v>
      </c>
      <c r="D101" s="309"/>
      <c r="E101" s="309"/>
      <c r="F101" s="309" t="s">
        <v>1460</v>
      </c>
      <c r="G101" s="310"/>
      <c r="H101" s="309" t="s">
        <v>129</v>
      </c>
      <c r="I101" s="309" t="s">
        <v>57</v>
      </c>
      <c r="J101" s="309" t="s">
        <v>1461</v>
      </c>
      <c r="K101" s="308"/>
    </row>
    <row r="102" ht="17.25" customHeight="1">
      <c r="B102" s="306"/>
      <c r="C102" s="311" t="s">
        <v>1462</v>
      </c>
      <c r="D102" s="311"/>
      <c r="E102" s="311"/>
      <c r="F102" s="312" t="s">
        <v>1463</v>
      </c>
      <c r="G102" s="313"/>
      <c r="H102" s="311"/>
      <c r="I102" s="311"/>
      <c r="J102" s="311" t="s">
        <v>1464</v>
      </c>
      <c r="K102" s="308"/>
    </row>
    <row r="103" ht="5.25" customHeight="1">
      <c r="B103" s="306"/>
      <c r="C103" s="309"/>
      <c r="D103" s="309"/>
      <c r="E103" s="309"/>
      <c r="F103" s="309"/>
      <c r="G103" s="325"/>
      <c r="H103" s="309"/>
      <c r="I103" s="309"/>
      <c r="J103" s="309"/>
      <c r="K103" s="308"/>
    </row>
    <row r="104" ht="15" customHeight="1">
      <c r="B104" s="306"/>
      <c r="C104" s="295" t="s">
        <v>53</v>
      </c>
      <c r="D104" s="314"/>
      <c r="E104" s="314"/>
      <c r="F104" s="316" t="s">
        <v>1465</v>
      </c>
      <c r="G104" s="325"/>
      <c r="H104" s="295" t="s">
        <v>1504</v>
      </c>
      <c r="I104" s="295" t="s">
        <v>1467</v>
      </c>
      <c r="J104" s="295">
        <v>20</v>
      </c>
      <c r="K104" s="308"/>
    </row>
    <row r="105" ht="15" customHeight="1">
      <c r="B105" s="306"/>
      <c r="C105" s="295" t="s">
        <v>1468</v>
      </c>
      <c r="D105" s="295"/>
      <c r="E105" s="295"/>
      <c r="F105" s="316" t="s">
        <v>1465</v>
      </c>
      <c r="G105" s="295"/>
      <c r="H105" s="295" t="s">
        <v>1504</v>
      </c>
      <c r="I105" s="295" t="s">
        <v>1467</v>
      </c>
      <c r="J105" s="295">
        <v>120</v>
      </c>
      <c r="K105" s="308"/>
    </row>
    <row r="106" ht="15" customHeight="1">
      <c r="B106" s="317"/>
      <c r="C106" s="295" t="s">
        <v>1470</v>
      </c>
      <c r="D106" s="295"/>
      <c r="E106" s="295"/>
      <c r="F106" s="316" t="s">
        <v>1471</v>
      </c>
      <c r="G106" s="295"/>
      <c r="H106" s="295" t="s">
        <v>1504</v>
      </c>
      <c r="I106" s="295" t="s">
        <v>1467</v>
      </c>
      <c r="J106" s="295">
        <v>50</v>
      </c>
      <c r="K106" s="308"/>
    </row>
    <row r="107" ht="15" customHeight="1">
      <c r="B107" s="317"/>
      <c r="C107" s="295" t="s">
        <v>1473</v>
      </c>
      <c r="D107" s="295"/>
      <c r="E107" s="295"/>
      <c r="F107" s="316" t="s">
        <v>1465</v>
      </c>
      <c r="G107" s="295"/>
      <c r="H107" s="295" t="s">
        <v>1504</v>
      </c>
      <c r="I107" s="295" t="s">
        <v>1475</v>
      </c>
      <c r="J107" s="295"/>
      <c r="K107" s="308"/>
    </row>
    <row r="108" ht="15" customHeight="1">
      <c r="B108" s="317"/>
      <c r="C108" s="295" t="s">
        <v>1484</v>
      </c>
      <c r="D108" s="295"/>
      <c r="E108" s="295"/>
      <c r="F108" s="316" t="s">
        <v>1471</v>
      </c>
      <c r="G108" s="295"/>
      <c r="H108" s="295" t="s">
        <v>1504</v>
      </c>
      <c r="I108" s="295" t="s">
        <v>1467</v>
      </c>
      <c r="J108" s="295">
        <v>50</v>
      </c>
      <c r="K108" s="308"/>
    </row>
    <row r="109" ht="15" customHeight="1">
      <c r="B109" s="317"/>
      <c r="C109" s="295" t="s">
        <v>1492</v>
      </c>
      <c r="D109" s="295"/>
      <c r="E109" s="295"/>
      <c r="F109" s="316" t="s">
        <v>1471</v>
      </c>
      <c r="G109" s="295"/>
      <c r="H109" s="295" t="s">
        <v>1504</v>
      </c>
      <c r="I109" s="295" t="s">
        <v>1467</v>
      </c>
      <c r="J109" s="295">
        <v>50</v>
      </c>
      <c r="K109" s="308"/>
    </row>
    <row r="110" ht="15" customHeight="1">
      <c r="B110" s="317"/>
      <c r="C110" s="295" t="s">
        <v>1490</v>
      </c>
      <c r="D110" s="295"/>
      <c r="E110" s="295"/>
      <c r="F110" s="316" t="s">
        <v>1471</v>
      </c>
      <c r="G110" s="295"/>
      <c r="H110" s="295" t="s">
        <v>1504</v>
      </c>
      <c r="I110" s="295" t="s">
        <v>1467</v>
      </c>
      <c r="J110" s="295">
        <v>50</v>
      </c>
      <c r="K110" s="308"/>
    </row>
    <row r="111" ht="15" customHeight="1">
      <c r="B111" s="317"/>
      <c r="C111" s="295" t="s">
        <v>53</v>
      </c>
      <c r="D111" s="295"/>
      <c r="E111" s="295"/>
      <c r="F111" s="316" t="s">
        <v>1465</v>
      </c>
      <c r="G111" s="295"/>
      <c r="H111" s="295" t="s">
        <v>1505</v>
      </c>
      <c r="I111" s="295" t="s">
        <v>1467</v>
      </c>
      <c r="J111" s="295">
        <v>20</v>
      </c>
      <c r="K111" s="308"/>
    </row>
    <row r="112" ht="15" customHeight="1">
      <c r="B112" s="317"/>
      <c r="C112" s="295" t="s">
        <v>1506</v>
      </c>
      <c r="D112" s="295"/>
      <c r="E112" s="295"/>
      <c r="F112" s="316" t="s">
        <v>1465</v>
      </c>
      <c r="G112" s="295"/>
      <c r="H112" s="295" t="s">
        <v>1507</v>
      </c>
      <c r="I112" s="295" t="s">
        <v>1467</v>
      </c>
      <c r="J112" s="295">
        <v>120</v>
      </c>
      <c r="K112" s="308"/>
    </row>
    <row r="113" ht="15" customHeight="1">
      <c r="B113" s="317"/>
      <c r="C113" s="295" t="s">
        <v>38</v>
      </c>
      <c r="D113" s="295"/>
      <c r="E113" s="295"/>
      <c r="F113" s="316" t="s">
        <v>1465</v>
      </c>
      <c r="G113" s="295"/>
      <c r="H113" s="295" t="s">
        <v>1508</v>
      </c>
      <c r="I113" s="295" t="s">
        <v>1499</v>
      </c>
      <c r="J113" s="295"/>
      <c r="K113" s="308"/>
    </row>
    <row r="114" ht="15" customHeight="1">
      <c r="B114" s="317"/>
      <c r="C114" s="295" t="s">
        <v>48</v>
      </c>
      <c r="D114" s="295"/>
      <c r="E114" s="295"/>
      <c r="F114" s="316" t="s">
        <v>1465</v>
      </c>
      <c r="G114" s="295"/>
      <c r="H114" s="295" t="s">
        <v>1509</v>
      </c>
      <c r="I114" s="295" t="s">
        <v>1499</v>
      </c>
      <c r="J114" s="295"/>
      <c r="K114" s="308"/>
    </row>
    <row r="115" ht="15" customHeight="1">
      <c r="B115" s="317"/>
      <c r="C115" s="295" t="s">
        <v>57</v>
      </c>
      <c r="D115" s="295"/>
      <c r="E115" s="295"/>
      <c r="F115" s="316" t="s">
        <v>1465</v>
      </c>
      <c r="G115" s="295"/>
      <c r="H115" s="295" t="s">
        <v>1510</v>
      </c>
      <c r="I115" s="295" t="s">
        <v>1511</v>
      </c>
      <c r="J115" s="295"/>
      <c r="K115" s="308"/>
    </row>
    <row r="116" ht="15" customHeight="1">
      <c r="B116" s="320"/>
      <c r="C116" s="326"/>
      <c r="D116" s="326"/>
      <c r="E116" s="326"/>
      <c r="F116" s="326"/>
      <c r="G116" s="326"/>
      <c r="H116" s="326"/>
      <c r="I116" s="326"/>
      <c r="J116" s="326"/>
      <c r="K116" s="322"/>
    </row>
    <row r="117" ht="18.75" customHeight="1">
      <c r="B117" s="327"/>
      <c r="C117" s="291"/>
      <c r="D117" s="291"/>
      <c r="E117" s="291"/>
      <c r="F117" s="328"/>
      <c r="G117" s="291"/>
      <c r="H117" s="291"/>
      <c r="I117" s="291"/>
      <c r="J117" s="291"/>
      <c r="K117" s="327"/>
    </row>
    <row r="118" ht="18.75" customHeight="1">
      <c r="B118" s="302"/>
      <c r="C118" s="302"/>
      <c r="D118" s="302"/>
      <c r="E118" s="302"/>
      <c r="F118" s="302"/>
      <c r="G118" s="302"/>
      <c r="H118" s="302"/>
      <c r="I118" s="302"/>
      <c r="J118" s="302"/>
      <c r="K118" s="302"/>
    </row>
    <row r="119" ht="7.5" customHeight="1">
      <c r="B119" s="329"/>
      <c r="C119" s="330"/>
      <c r="D119" s="330"/>
      <c r="E119" s="330"/>
      <c r="F119" s="330"/>
      <c r="G119" s="330"/>
      <c r="H119" s="330"/>
      <c r="I119" s="330"/>
      <c r="J119" s="330"/>
      <c r="K119" s="331"/>
    </row>
    <row r="120" ht="45" customHeight="1">
      <c r="B120" s="332"/>
      <c r="C120" s="285" t="s">
        <v>1512</v>
      </c>
      <c r="D120" s="285"/>
      <c r="E120" s="285"/>
      <c r="F120" s="285"/>
      <c r="G120" s="285"/>
      <c r="H120" s="285"/>
      <c r="I120" s="285"/>
      <c r="J120" s="285"/>
      <c r="K120" s="333"/>
    </row>
    <row r="121" ht="17.25" customHeight="1">
      <c r="B121" s="334"/>
      <c r="C121" s="309" t="s">
        <v>1459</v>
      </c>
      <c r="D121" s="309"/>
      <c r="E121" s="309"/>
      <c r="F121" s="309" t="s">
        <v>1460</v>
      </c>
      <c r="G121" s="310"/>
      <c r="H121" s="309" t="s">
        <v>129</v>
      </c>
      <c r="I121" s="309" t="s">
        <v>57</v>
      </c>
      <c r="J121" s="309" t="s">
        <v>1461</v>
      </c>
      <c r="K121" s="335"/>
    </row>
    <row r="122" ht="17.25" customHeight="1">
      <c r="B122" s="334"/>
      <c r="C122" s="311" t="s">
        <v>1462</v>
      </c>
      <c r="D122" s="311"/>
      <c r="E122" s="311"/>
      <c r="F122" s="312" t="s">
        <v>1463</v>
      </c>
      <c r="G122" s="313"/>
      <c r="H122" s="311"/>
      <c r="I122" s="311"/>
      <c r="J122" s="311" t="s">
        <v>1464</v>
      </c>
      <c r="K122" s="335"/>
    </row>
    <row r="123" ht="5.25" customHeight="1">
      <c r="B123" s="336"/>
      <c r="C123" s="314"/>
      <c r="D123" s="314"/>
      <c r="E123" s="314"/>
      <c r="F123" s="314"/>
      <c r="G123" s="295"/>
      <c r="H123" s="314"/>
      <c r="I123" s="314"/>
      <c r="J123" s="314"/>
      <c r="K123" s="337"/>
    </row>
    <row r="124" ht="15" customHeight="1">
      <c r="B124" s="336"/>
      <c r="C124" s="295" t="s">
        <v>1468</v>
      </c>
      <c r="D124" s="314"/>
      <c r="E124" s="314"/>
      <c r="F124" s="316" t="s">
        <v>1465</v>
      </c>
      <c r="G124" s="295"/>
      <c r="H124" s="295" t="s">
        <v>1504</v>
      </c>
      <c r="I124" s="295" t="s">
        <v>1467</v>
      </c>
      <c r="J124" s="295">
        <v>120</v>
      </c>
      <c r="K124" s="338"/>
    </row>
    <row r="125" ht="15" customHeight="1">
      <c r="B125" s="336"/>
      <c r="C125" s="295" t="s">
        <v>1513</v>
      </c>
      <c r="D125" s="295"/>
      <c r="E125" s="295"/>
      <c r="F125" s="316" t="s">
        <v>1465</v>
      </c>
      <c r="G125" s="295"/>
      <c r="H125" s="295" t="s">
        <v>1514</v>
      </c>
      <c r="I125" s="295" t="s">
        <v>1467</v>
      </c>
      <c r="J125" s="295" t="s">
        <v>1515</v>
      </c>
      <c r="K125" s="338"/>
    </row>
    <row r="126" ht="15" customHeight="1">
      <c r="B126" s="336"/>
      <c r="C126" s="295" t="s">
        <v>1414</v>
      </c>
      <c r="D126" s="295"/>
      <c r="E126" s="295"/>
      <c r="F126" s="316" t="s">
        <v>1465</v>
      </c>
      <c r="G126" s="295"/>
      <c r="H126" s="295" t="s">
        <v>1516</v>
      </c>
      <c r="I126" s="295" t="s">
        <v>1467</v>
      </c>
      <c r="J126" s="295" t="s">
        <v>1515</v>
      </c>
      <c r="K126" s="338"/>
    </row>
    <row r="127" ht="15" customHeight="1">
      <c r="B127" s="336"/>
      <c r="C127" s="295" t="s">
        <v>1476</v>
      </c>
      <c r="D127" s="295"/>
      <c r="E127" s="295"/>
      <c r="F127" s="316" t="s">
        <v>1471</v>
      </c>
      <c r="G127" s="295"/>
      <c r="H127" s="295" t="s">
        <v>1477</v>
      </c>
      <c r="I127" s="295" t="s">
        <v>1467</v>
      </c>
      <c r="J127" s="295">
        <v>15</v>
      </c>
      <c r="K127" s="338"/>
    </row>
    <row r="128" ht="15" customHeight="1">
      <c r="B128" s="336"/>
      <c r="C128" s="318" t="s">
        <v>1478</v>
      </c>
      <c r="D128" s="318"/>
      <c r="E128" s="318"/>
      <c r="F128" s="319" t="s">
        <v>1471</v>
      </c>
      <c r="G128" s="318"/>
      <c r="H128" s="318" t="s">
        <v>1479</v>
      </c>
      <c r="I128" s="318" t="s">
        <v>1467</v>
      </c>
      <c r="J128" s="318">
        <v>15</v>
      </c>
      <c r="K128" s="338"/>
    </row>
    <row r="129" ht="15" customHeight="1">
      <c r="B129" s="336"/>
      <c r="C129" s="318" t="s">
        <v>1480</v>
      </c>
      <c r="D129" s="318"/>
      <c r="E129" s="318"/>
      <c r="F129" s="319" t="s">
        <v>1471</v>
      </c>
      <c r="G129" s="318"/>
      <c r="H129" s="318" t="s">
        <v>1481</v>
      </c>
      <c r="I129" s="318" t="s">
        <v>1467</v>
      </c>
      <c r="J129" s="318">
        <v>20</v>
      </c>
      <c r="K129" s="338"/>
    </row>
    <row r="130" ht="15" customHeight="1">
      <c r="B130" s="336"/>
      <c r="C130" s="318" t="s">
        <v>1482</v>
      </c>
      <c r="D130" s="318"/>
      <c r="E130" s="318"/>
      <c r="F130" s="319" t="s">
        <v>1471</v>
      </c>
      <c r="G130" s="318"/>
      <c r="H130" s="318" t="s">
        <v>1483</v>
      </c>
      <c r="I130" s="318" t="s">
        <v>1467</v>
      </c>
      <c r="J130" s="318">
        <v>20</v>
      </c>
      <c r="K130" s="338"/>
    </row>
    <row r="131" ht="15" customHeight="1">
      <c r="B131" s="336"/>
      <c r="C131" s="295" t="s">
        <v>1470</v>
      </c>
      <c r="D131" s="295"/>
      <c r="E131" s="295"/>
      <c r="F131" s="316" t="s">
        <v>1471</v>
      </c>
      <c r="G131" s="295"/>
      <c r="H131" s="295" t="s">
        <v>1504</v>
      </c>
      <c r="I131" s="295" t="s">
        <v>1467</v>
      </c>
      <c r="J131" s="295">
        <v>50</v>
      </c>
      <c r="K131" s="338"/>
    </row>
    <row r="132" ht="15" customHeight="1">
      <c r="B132" s="336"/>
      <c r="C132" s="295" t="s">
        <v>1484</v>
      </c>
      <c r="D132" s="295"/>
      <c r="E132" s="295"/>
      <c r="F132" s="316" t="s">
        <v>1471</v>
      </c>
      <c r="G132" s="295"/>
      <c r="H132" s="295" t="s">
        <v>1504</v>
      </c>
      <c r="I132" s="295" t="s">
        <v>1467</v>
      </c>
      <c r="J132" s="295">
        <v>50</v>
      </c>
      <c r="K132" s="338"/>
    </row>
    <row r="133" ht="15" customHeight="1">
      <c r="B133" s="336"/>
      <c r="C133" s="295" t="s">
        <v>1490</v>
      </c>
      <c r="D133" s="295"/>
      <c r="E133" s="295"/>
      <c r="F133" s="316" t="s">
        <v>1471</v>
      </c>
      <c r="G133" s="295"/>
      <c r="H133" s="295" t="s">
        <v>1504</v>
      </c>
      <c r="I133" s="295" t="s">
        <v>1467</v>
      </c>
      <c r="J133" s="295">
        <v>50</v>
      </c>
      <c r="K133" s="338"/>
    </row>
    <row r="134" ht="15" customHeight="1">
      <c r="B134" s="336"/>
      <c r="C134" s="295" t="s">
        <v>1492</v>
      </c>
      <c r="D134" s="295"/>
      <c r="E134" s="295"/>
      <c r="F134" s="316" t="s">
        <v>1471</v>
      </c>
      <c r="G134" s="295"/>
      <c r="H134" s="295" t="s">
        <v>1504</v>
      </c>
      <c r="I134" s="295" t="s">
        <v>1467</v>
      </c>
      <c r="J134" s="295">
        <v>50</v>
      </c>
      <c r="K134" s="338"/>
    </row>
    <row r="135" ht="15" customHeight="1">
      <c r="B135" s="336"/>
      <c r="C135" s="295" t="s">
        <v>134</v>
      </c>
      <c r="D135" s="295"/>
      <c r="E135" s="295"/>
      <c r="F135" s="316" t="s">
        <v>1471</v>
      </c>
      <c r="G135" s="295"/>
      <c r="H135" s="295" t="s">
        <v>1517</v>
      </c>
      <c r="I135" s="295" t="s">
        <v>1467</v>
      </c>
      <c r="J135" s="295">
        <v>255</v>
      </c>
      <c r="K135" s="338"/>
    </row>
    <row r="136" ht="15" customHeight="1">
      <c r="B136" s="336"/>
      <c r="C136" s="295" t="s">
        <v>1494</v>
      </c>
      <c r="D136" s="295"/>
      <c r="E136" s="295"/>
      <c r="F136" s="316" t="s">
        <v>1465</v>
      </c>
      <c r="G136" s="295"/>
      <c r="H136" s="295" t="s">
        <v>1518</v>
      </c>
      <c r="I136" s="295" t="s">
        <v>1496</v>
      </c>
      <c r="J136" s="295"/>
      <c r="K136" s="338"/>
    </row>
    <row r="137" ht="15" customHeight="1">
      <c r="B137" s="336"/>
      <c r="C137" s="295" t="s">
        <v>1497</v>
      </c>
      <c r="D137" s="295"/>
      <c r="E137" s="295"/>
      <c r="F137" s="316" t="s">
        <v>1465</v>
      </c>
      <c r="G137" s="295"/>
      <c r="H137" s="295" t="s">
        <v>1519</v>
      </c>
      <c r="I137" s="295" t="s">
        <v>1499</v>
      </c>
      <c r="J137" s="295"/>
      <c r="K137" s="338"/>
    </row>
    <row r="138" ht="15" customHeight="1">
      <c r="B138" s="336"/>
      <c r="C138" s="295" t="s">
        <v>1500</v>
      </c>
      <c r="D138" s="295"/>
      <c r="E138" s="295"/>
      <c r="F138" s="316" t="s">
        <v>1465</v>
      </c>
      <c r="G138" s="295"/>
      <c r="H138" s="295" t="s">
        <v>1500</v>
      </c>
      <c r="I138" s="295" t="s">
        <v>1499</v>
      </c>
      <c r="J138" s="295"/>
      <c r="K138" s="338"/>
    </row>
    <row r="139" ht="15" customHeight="1">
      <c r="B139" s="336"/>
      <c r="C139" s="295" t="s">
        <v>38</v>
      </c>
      <c r="D139" s="295"/>
      <c r="E139" s="295"/>
      <c r="F139" s="316" t="s">
        <v>1465</v>
      </c>
      <c r="G139" s="295"/>
      <c r="H139" s="295" t="s">
        <v>1520</v>
      </c>
      <c r="I139" s="295" t="s">
        <v>1499</v>
      </c>
      <c r="J139" s="295"/>
      <c r="K139" s="338"/>
    </row>
    <row r="140" ht="15" customHeight="1">
      <c r="B140" s="336"/>
      <c r="C140" s="295" t="s">
        <v>1521</v>
      </c>
      <c r="D140" s="295"/>
      <c r="E140" s="295"/>
      <c r="F140" s="316" t="s">
        <v>1465</v>
      </c>
      <c r="G140" s="295"/>
      <c r="H140" s="295" t="s">
        <v>1522</v>
      </c>
      <c r="I140" s="295" t="s">
        <v>1499</v>
      </c>
      <c r="J140" s="295"/>
      <c r="K140" s="338"/>
    </row>
    <row r="141" ht="15" customHeight="1">
      <c r="B141" s="339"/>
      <c r="C141" s="340"/>
      <c r="D141" s="340"/>
      <c r="E141" s="340"/>
      <c r="F141" s="340"/>
      <c r="G141" s="340"/>
      <c r="H141" s="340"/>
      <c r="I141" s="340"/>
      <c r="J141" s="340"/>
      <c r="K141" s="341"/>
    </row>
    <row r="142" ht="18.75" customHeight="1">
      <c r="B142" s="291"/>
      <c r="C142" s="291"/>
      <c r="D142" s="291"/>
      <c r="E142" s="291"/>
      <c r="F142" s="328"/>
      <c r="G142" s="291"/>
      <c r="H142" s="291"/>
      <c r="I142" s="291"/>
      <c r="J142" s="291"/>
      <c r="K142" s="291"/>
    </row>
    <row r="143" ht="18.75" customHeight="1">
      <c r="B143" s="302"/>
      <c r="C143" s="302"/>
      <c r="D143" s="302"/>
      <c r="E143" s="302"/>
      <c r="F143" s="302"/>
      <c r="G143" s="302"/>
      <c r="H143" s="302"/>
      <c r="I143" s="302"/>
      <c r="J143" s="302"/>
      <c r="K143" s="302"/>
    </row>
    <row r="144" ht="7.5" customHeight="1">
      <c r="B144" s="303"/>
      <c r="C144" s="304"/>
      <c r="D144" s="304"/>
      <c r="E144" s="304"/>
      <c r="F144" s="304"/>
      <c r="G144" s="304"/>
      <c r="H144" s="304"/>
      <c r="I144" s="304"/>
      <c r="J144" s="304"/>
      <c r="K144" s="305"/>
    </row>
    <row r="145" ht="45" customHeight="1">
      <c r="B145" s="306"/>
      <c r="C145" s="307" t="s">
        <v>1523</v>
      </c>
      <c r="D145" s="307"/>
      <c r="E145" s="307"/>
      <c r="F145" s="307"/>
      <c r="G145" s="307"/>
      <c r="H145" s="307"/>
      <c r="I145" s="307"/>
      <c r="J145" s="307"/>
      <c r="K145" s="308"/>
    </row>
    <row r="146" ht="17.25" customHeight="1">
      <c r="B146" s="306"/>
      <c r="C146" s="309" t="s">
        <v>1459</v>
      </c>
      <c r="D146" s="309"/>
      <c r="E146" s="309"/>
      <c r="F146" s="309" t="s">
        <v>1460</v>
      </c>
      <c r="G146" s="310"/>
      <c r="H146" s="309" t="s">
        <v>129</v>
      </c>
      <c r="I146" s="309" t="s">
        <v>57</v>
      </c>
      <c r="J146" s="309" t="s">
        <v>1461</v>
      </c>
      <c r="K146" s="308"/>
    </row>
    <row r="147" ht="17.25" customHeight="1">
      <c r="B147" s="306"/>
      <c r="C147" s="311" t="s">
        <v>1462</v>
      </c>
      <c r="D147" s="311"/>
      <c r="E147" s="311"/>
      <c r="F147" s="312" t="s">
        <v>1463</v>
      </c>
      <c r="G147" s="313"/>
      <c r="H147" s="311"/>
      <c r="I147" s="311"/>
      <c r="J147" s="311" t="s">
        <v>1464</v>
      </c>
      <c r="K147" s="308"/>
    </row>
    <row r="148" ht="5.25" customHeight="1">
      <c r="B148" s="317"/>
      <c r="C148" s="314"/>
      <c r="D148" s="314"/>
      <c r="E148" s="314"/>
      <c r="F148" s="314"/>
      <c r="G148" s="315"/>
      <c r="H148" s="314"/>
      <c r="I148" s="314"/>
      <c r="J148" s="314"/>
      <c r="K148" s="338"/>
    </row>
    <row r="149" ht="15" customHeight="1">
      <c r="B149" s="317"/>
      <c r="C149" s="342" t="s">
        <v>1468</v>
      </c>
      <c r="D149" s="295"/>
      <c r="E149" s="295"/>
      <c r="F149" s="343" t="s">
        <v>1465</v>
      </c>
      <c r="G149" s="295"/>
      <c r="H149" s="342" t="s">
        <v>1504</v>
      </c>
      <c r="I149" s="342" t="s">
        <v>1467</v>
      </c>
      <c r="J149" s="342">
        <v>120</v>
      </c>
      <c r="K149" s="338"/>
    </row>
    <row r="150" ht="15" customHeight="1">
      <c r="B150" s="317"/>
      <c r="C150" s="342" t="s">
        <v>1513</v>
      </c>
      <c r="D150" s="295"/>
      <c r="E150" s="295"/>
      <c r="F150" s="343" t="s">
        <v>1465</v>
      </c>
      <c r="G150" s="295"/>
      <c r="H150" s="342" t="s">
        <v>1524</v>
      </c>
      <c r="I150" s="342" t="s">
        <v>1467</v>
      </c>
      <c r="J150" s="342" t="s">
        <v>1515</v>
      </c>
      <c r="K150" s="338"/>
    </row>
    <row r="151" ht="15" customHeight="1">
      <c r="B151" s="317"/>
      <c r="C151" s="342" t="s">
        <v>1414</v>
      </c>
      <c r="D151" s="295"/>
      <c r="E151" s="295"/>
      <c r="F151" s="343" t="s">
        <v>1465</v>
      </c>
      <c r="G151" s="295"/>
      <c r="H151" s="342" t="s">
        <v>1525</v>
      </c>
      <c r="I151" s="342" t="s">
        <v>1467</v>
      </c>
      <c r="J151" s="342" t="s">
        <v>1515</v>
      </c>
      <c r="K151" s="338"/>
    </row>
    <row r="152" ht="15" customHeight="1">
      <c r="B152" s="317"/>
      <c r="C152" s="342" t="s">
        <v>1470</v>
      </c>
      <c r="D152" s="295"/>
      <c r="E152" s="295"/>
      <c r="F152" s="343" t="s">
        <v>1471</v>
      </c>
      <c r="G152" s="295"/>
      <c r="H152" s="342" t="s">
        <v>1504</v>
      </c>
      <c r="I152" s="342" t="s">
        <v>1467</v>
      </c>
      <c r="J152" s="342">
        <v>50</v>
      </c>
      <c r="K152" s="338"/>
    </row>
    <row r="153" ht="15" customHeight="1">
      <c r="B153" s="317"/>
      <c r="C153" s="342" t="s">
        <v>1473</v>
      </c>
      <c r="D153" s="295"/>
      <c r="E153" s="295"/>
      <c r="F153" s="343" t="s">
        <v>1465</v>
      </c>
      <c r="G153" s="295"/>
      <c r="H153" s="342" t="s">
        <v>1504</v>
      </c>
      <c r="I153" s="342" t="s">
        <v>1475</v>
      </c>
      <c r="J153" s="342"/>
      <c r="K153" s="338"/>
    </row>
    <row r="154" ht="15" customHeight="1">
      <c r="B154" s="317"/>
      <c r="C154" s="342" t="s">
        <v>1484</v>
      </c>
      <c r="D154" s="295"/>
      <c r="E154" s="295"/>
      <c r="F154" s="343" t="s">
        <v>1471</v>
      </c>
      <c r="G154" s="295"/>
      <c r="H154" s="342" t="s">
        <v>1504</v>
      </c>
      <c r="I154" s="342" t="s">
        <v>1467</v>
      </c>
      <c r="J154" s="342">
        <v>50</v>
      </c>
      <c r="K154" s="338"/>
    </row>
    <row r="155" ht="15" customHeight="1">
      <c r="B155" s="317"/>
      <c r="C155" s="342" t="s">
        <v>1492</v>
      </c>
      <c r="D155" s="295"/>
      <c r="E155" s="295"/>
      <c r="F155" s="343" t="s">
        <v>1471</v>
      </c>
      <c r="G155" s="295"/>
      <c r="H155" s="342" t="s">
        <v>1504</v>
      </c>
      <c r="I155" s="342" t="s">
        <v>1467</v>
      </c>
      <c r="J155" s="342">
        <v>50</v>
      </c>
      <c r="K155" s="338"/>
    </row>
    <row r="156" ht="15" customHeight="1">
      <c r="B156" s="317"/>
      <c r="C156" s="342" t="s">
        <v>1490</v>
      </c>
      <c r="D156" s="295"/>
      <c r="E156" s="295"/>
      <c r="F156" s="343" t="s">
        <v>1471</v>
      </c>
      <c r="G156" s="295"/>
      <c r="H156" s="342" t="s">
        <v>1504</v>
      </c>
      <c r="I156" s="342" t="s">
        <v>1467</v>
      </c>
      <c r="J156" s="342">
        <v>50</v>
      </c>
      <c r="K156" s="338"/>
    </row>
    <row r="157" ht="15" customHeight="1">
      <c r="B157" s="317"/>
      <c r="C157" s="342" t="s">
        <v>101</v>
      </c>
      <c r="D157" s="295"/>
      <c r="E157" s="295"/>
      <c r="F157" s="343" t="s">
        <v>1465</v>
      </c>
      <c r="G157" s="295"/>
      <c r="H157" s="342" t="s">
        <v>1526</v>
      </c>
      <c r="I157" s="342" t="s">
        <v>1467</v>
      </c>
      <c r="J157" s="342" t="s">
        <v>1527</v>
      </c>
      <c r="K157" s="338"/>
    </row>
    <row r="158" ht="15" customHeight="1">
      <c r="B158" s="317"/>
      <c r="C158" s="342" t="s">
        <v>1528</v>
      </c>
      <c r="D158" s="295"/>
      <c r="E158" s="295"/>
      <c r="F158" s="343" t="s">
        <v>1465</v>
      </c>
      <c r="G158" s="295"/>
      <c r="H158" s="342" t="s">
        <v>1529</v>
      </c>
      <c r="I158" s="342" t="s">
        <v>1499</v>
      </c>
      <c r="J158" s="342"/>
      <c r="K158" s="338"/>
    </row>
    <row r="159" ht="15" customHeight="1">
      <c r="B159" s="344"/>
      <c r="C159" s="326"/>
      <c r="D159" s="326"/>
      <c r="E159" s="326"/>
      <c r="F159" s="326"/>
      <c r="G159" s="326"/>
      <c r="H159" s="326"/>
      <c r="I159" s="326"/>
      <c r="J159" s="326"/>
      <c r="K159" s="345"/>
    </row>
    <row r="160" ht="18.75" customHeight="1">
      <c r="B160" s="291"/>
      <c r="C160" s="295"/>
      <c r="D160" s="295"/>
      <c r="E160" s="295"/>
      <c r="F160" s="316"/>
      <c r="G160" s="295"/>
      <c r="H160" s="295"/>
      <c r="I160" s="295"/>
      <c r="J160" s="295"/>
      <c r="K160" s="291"/>
    </row>
    <row r="161" ht="18.75" customHeight="1">
      <c r="B161" s="302"/>
      <c r="C161" s="302"/>
      <c r="D161" s="302"/>
      <c r="E161" s="302"/>
      <c r="F161" s="302"/>
      <c r="G161" s="302"/>
      <c r="H161" s="302"/>
      <c r="I161" s="302"/>
      <c r="J161" s="302"/>
      <c r="K161" s="302"/>
    </row>
    <row r="162" ht="7.5" customHeight="1">
      <c r="B162" s="281"/>
      <c r="C162" s="282"/>
      <c r="D162" s="282"/>
      <c r="E162" s="282"/>
      <c r="F162" s="282"/>
      <c r="G162" s="282"/>
      <c r="H162" s="282"/>
      <c r="I162" s="282"/>
      <c r="J162" s="282"/>
      <c r="K162" s="283"/>
    </row>
    <row r="163" ht="45" customHeight="1">
      <c r="B163" s="284"/>
      <c r="C163" s="285" t="s">
        <v>1530</v>
      </c>
      <c r="D163" s="285"/>
      <c r="E163" s="285"/>
      <c r="F163" s="285"/>
      <c r="G163" s="285"/>
      <c r="H163" s="285"/>
      <c r="I163" s="285"/>
      <c r="J163" s="285"/>
      <c r="K163" s="286"/>
    </row>
    <row r="164" ht="17.25" customHeight="1">
      <c r="B164" s="284"/>
      <c r="C164" s="309" t="s">
        <v>1459</v>
      </c>
      <c r="D164" s="309"/>
      <c r="E164" s="309"/>
      <c r="F164" s="309" t="s">
        <v>1460</v>
      </c>
      <c r="G164" s="346"/>
      <c r="H164" s="347" t="s">
        <v>129</v>
      </c>
      <c r="I164" s="347" t="s">
        <v>57</v>
      </c>
      <c r="J164" s="309" t="s">
        <v>1461</v>
      </c>
      <c r="K164" s="286"/>
    </row>
    <row r="165" ht="17.25" customHeight="1">
      <c r="B165" s="287"/>
      <c r="C165" s="311" t="s">
        <v>1462</v>
      </c>
      <c r="D165" s="311"/>
      <c r="E165" s="311"/>
      <c r="F165" s="312" t="s">
        <v>1463</v>
      </c>
      <c r="G165" s="348"/>
      <c r="H165" s="349"/>
      <c r="I165" s="349"/>
      <c r="J165" s="311" t="s">
        <v>1464</v>
      </c>
      <c r="K165" s="289"/>
    </row>
    <row r="166" ht="5.25" customHeight="1">
      <c r="B166" s="317"/>
      <c r="C166" s="314"/>
      <c r="D166" s="314"/>
      <c r="E166" s="314"/>
      <c r="F166" s="314"/>
      <c r="G166" s="315"/>
      <c r="H166" s="314"/>
      <c r="I166" s="314"/>
      <c r="J166" s="314"/>
      <c r="K166" s="338"/>
    </row>
    <row r="167" ht="15" customHeight="1">
      <c r="B167" s="317"/>
      <c r="C167" s="295" t="s">
        <v>1468</v>
      </c>
      <c r="D167" s="295"/>
      <c r="E167" s="295"/>
      <c r="F167" s="316" t="s">
        <v>1465</v>
      </c>
      <c r="G167" s="295"/>
      <c r="H167" s="295" t="s">
        <v>1504</v>
      </c>
      <c r="I167" s="295" t="s">
        <v>1467</v>
      </c>
      <c r="J167" s="295">
        <v>120</v>
      </c>
      <c r="K167" s="338"/>
    </row>
    <row r="168" ht="15" customHeight="1">
      <c r="B168" s="317"/>
      <c r="C168" s="295" t="s">
        <v>1513</v>
      </c>
      <c r="D168" s="295"/>
      <c r="E168" s="295"/>
      <c r="F168" s="316" t="s">
        <v>1465</v>
      </c>
      <c r="G168" s="295"/>
      <c r="H168" s="295" t="s">
        <v>1514</v>
      </c>
      <c r="I168" s="295" t="s">
        <v>1467</v>
      </c>
      <c r="J168" s="295" t="s">
        <v>1515</v>
      </c>
      <c r="K168" s="338"/>
    </row>
    <row r="169" ht="15" customHeight="1">
      <c r="B169" s="317"/>
      <c r="C169" s="295" t="s">
        <v>1414</v>
      </c>
      <c r="D169" s="295"/>
      <c r="E169" s="295"/>
      <c r="F169" s="316" t="s">
        <v>1465</v>
      </c>
      <c r="G169" s="295"/>
      <c r="H169" s="295" t="s">
        <v>1531</v>
      </c>
      <c r="I169" s="295" t="s">
        <v>1467</v>
      </c>
      <c r="J169" s="295" t="s">
        <v>1515</v>
      </c>
      <c r="K169" s="338"/>
    </row>
    <row r="170" ht="15" customHeight="1">
      <c r="B170" s="317"/>
      <c r="C170" s="295" t="s">
        <v>1470</v>
      </c>
      <c r="D170" s="295"/>
      <c r="E170" s="295"/>
      <c r="F170" s="316" t="s">
        <v>1471</v>
      </c>
      <c r="G170" s="295"/>
      <c r="H170" s="295" t="s">
        <v>1531</v>
      </c>
      <c r="I170" s="295" t="s">
        <v>1467</v>
      </c>
      <c r="J170" s="295">
        <v>50</v>
      </c>
      <c r="K170" s="338"/>
    </row>
    <row r="171" ht="15" customHeight="1">
      <c r="B171" s="317"/>
      <c r="C171" s="295" t="s">
        <v>1473</v>
      </c>
      <c r="D171" s="295"/>
      <c r="E171" s="295"/>
      <c r="F171" s="316" t="s">
        <v>1465</v>
      </c>
      <c r="G171" s="295"/>
      <c r="H171" s="295" t="s">
        <v>1531</v>
      </c>
      <c r="I171" s="295" t="s">
        <v>1475</v>
      </c>
      <c r="J171" s="295"/>
      <c r="K171" s="338"/>
    </row>
    <row r="172" ht="15" customHeight="1">
      <c r="B172" s="317"/>
      <c r="C172" s="295" t="s">
        <v>1484</v>
      </c>
      <c r="D172" s="295"/>
      <c r="E172" s="295"/>
      <c r="F172" s="316" t="s">
        <v>1471</v>
      </c>
      <c r="G172" s="295"/>
      <c r="H172" s="295" t="s">
        <v>1531</v>
      </c>
      <c r="I172" s="295" t="s">
        <v>1467</v>
      </c>
      <c r="J172" s="295">
        <v>50</v>
      </c>
      <c r="K172" s="338"/>
    </row>
    <row r="173" ht="15" customHeight="1">
      <c r="B173" s="317"/>
      <c r="C173" s="295" t="s">
        <v>1492</v>
      </c>
      <c r="D173" s="295"/>
      <c r="E173" s="295"/>
      <c r="F173" s="316" t="s">
        <v>1471</v>
      </c>
      <c r="G173" s="295"/>
      <c r="H173" s="295" t="s">
        <v>1531</v>
      </c>
      <c r="I173" s="295" t="s">
        <v>1467</v>
      </c>
      <c r="J173" s="295">
        <v>50</v>
      </c>
      <c r="K173" s="338"/>
    </row>
    <row r="174" ht="15" customHeight="1">
      <c r="B174" s="317"/>
      <c r="C174" s="295" t="s">
        <v>1490</v>
      </c>
      <c r="D174" s="295"/>
      <c r="E174" s="295"/>
      <c r="F174" s="316" t="s">
        <v>1471</v>
      </c>
      <c r="G174" s="295"/>
      <c r="H174" s="295" t="s">
        <v>1531</v>
      </c>
      <c r="I174" s="295" t="s">
        <v>1467</v>
      </c>
      <c r="J174" s="295">
        <v>50</v>
      </c>
      <c r="K174" s="338"/>
    </row>
    <row r="175" ht="15" customHeight="1">
      <c r="B175" s="317"/>
      <c r="C175" s="295" t="s">
        <v>128</v>
      </c>
      <c r="D175" s="295"/>
      <c r="E175" s="295"/>
      <c r="F175" s="316" t="s">
        <v>1465</v>
      </c>
      <c r="G175" s="295"/>
      <c r="H175" s="295" t="s">
        <v>1532</v>
      </c>
      <c r="I175" s="295" t="s">
        <v>1533</v>
      </c>
      <c r="J175" s="295"/>
      <c r="K175" s="338"/>
    </row>
    <row r="176" ht="15" customHeight="1">
      <c r="B176" s="317"/>
      <c r="C176" s="295" t="s">
        <v>57</v>
      </c>
      <c r="D176" s="295"/>
      <c r="E176" s="295"/>
      <c r="F176" s="316" t="s">
        <v>1465</v>
      </c>
      <c r="G176" s="295"/>
      <c r="H176" s="295" t="s">
        <v>1534</v>
      </c>
      <c r="I176" s="295" t="s">
        <v>1535</v>
      </c>
      <c r="J176" s="295">
        <v>1</v>
      </c>
      <c r="K176" s="338"/>
    </row>
    <row r="177" ht="15" customHeight="1">
      <c r="B177" s="317"/>
      <c r="C177" s="295" t="s">
        <v>53</v>
      </c>
      <c r="D177" s="295"/>
      <c r="E177" s="295"/>
      <c r="F177" s="316" t="s">
        <v>1465</v>
      </c>
      <c r="G177" s="295"/>
      <c r="H177" s="295" t="s">
        <v>1536</v>
      </c>
      <c r="I177" s="295" t="s">
        <v>1467</v>
      </c>
      <c r="J177" s="295">
        <v>20</v>
      </c>
      <c r="K177" s="338"/>
    </row>
    <row r="178" ht="15" customHeight="1">
      <c r="B178" s="317"/>
      <c r="C178" s="295" t="s">
        <v>129</v>
      </c>
      <c r="D178" s="295"/>
      <c r="E178" s="295"/>
      <c r="F178" s="316" t="s">
        <v>1465</v>
      </c>
      <c r="G178" s="295"/>
      <c r="H178" s="295" t="s">
        <v>1537</v>
      </c>
      <c r="I178" s="295" t="s">
        <v>1467</v>
      </c>
      <c r="J178" s="295">
        <v>255</v>
      </c>
      <c r="K178" s="338"/>
    </row>
    <row r="179" ht="15" customHeight="1">
      <c r="B179" s="317"/>
      <c r="C179" s="295" t="s">
        <v>130</v>
      </c>
      <c r="D179" s="295"/>
      <c r="E179" s="295"/>
      <c r="F179" s="316" t="s">
        <v>1465</v>
      </c>
      <c r="G179" s="295"/>
      <c r="H179" s="295" t="s">
        <v>1430</v>
      </c>
      <c r="I179" s="295" t="s">
        <v>1467</v>
      </c>
      <c r="J179" s="295">
        <v>10</v>
      </c>
      <c r="K179" s="338"/>
    </row>
    <row r="180" ht="15" customHeight="1">
      <c r="B180" s="317"/>
      <c r="C180" s="295" t="s">
        <v>131</v>
      </c>
      <c r="D180" s="295"/>
      <c r="E180" s="295"/>
      <c r="F180" s="316" t="s">
        <v>1465</v>
      </c>
      <c r="G180" s="295"/>
      <c r="H180" s="295" t="s">
        <v>1538</v>
      </c>
      <c r="I180" s="295" t="s">
        <v>1499</v>
      </c>
      <c r="J180" s="295"/>
      <c r="K180" s="338"/>
    </row>
    <row r="181" ht="15" customHeight="1">
      <c r="B181" s="317"/>
      <c r="C181" s="295" t="s">
        <v>1539</v>
      </c>
      <c r="D181" s="295"/>
      <c r="E181" s="295"/>
      <c r="F181" s="316" t="s">
        <v>1465</v>
      </c>
      <c r="G181" s="295"/>
      <c r="H181" s="295" t="s">
        <v>1540</v>
      </c>
      <c r="I181" s="295" t="s">
        <v>1499</v>
      </c>
      <c r="J181" s="295"/>
      <c r="K181" s="338"/>
    </row>
    <row r="182" ht="15" customHeight="1">
      <c r="B182" s="317"/>
      <c r="C182" s="295" t="s">
        <v>1528</v>
      </c>
      <c r="D182" s="295"/>
      <c r="E182" s="295"/>
      <c r="F182" s="316" t="s">
        <v>1465</v>
      </c>
      <c r="G182" s="295"/>
      <c r="H182" s="295" t="s">
        <v>1541</v>
      </c>
      <c r="I182" s="295" t="s">
        <v>1499</v>
      </c>
      <c r="J182" s="295"/>
      <c r="K182" s="338"/>
    </row>
    <row r="183" ht="15" customHeight="1">
      <c r="B183" s="317"/>
      <c r="C183" s="295" t="s">
        <v>133</v>
      </c>
      <c r="D183" s="295"/>
      <c r="E183" s="295"/>
      <c r="F183" s="316" t="s">
        <v>1471</v>
      </c>
      <c r="G183" s="295"/>
      <c r="H183" s="295" t="s">
        <v>1542</v>
      </c>
      <c r="I183" s="295" t="s">
        <v>1467</v>
      </c>
      <c r="J183" s="295">
        <v>50</v>
      </c>
      <c r="K183" s="338"/>
    </row>
    <row r="184" ht="15" customHeight="1">
      <c r="B184" s="317"/>
      <c r="C184" s="295" t="s">
        <v>1543</v>
      </c>
      <c r="D184" s="295"/>
      <c r="E184" s="295"/>
      <c r="F184" s="316" t="s">
        <v>1471</v>
      </c>
      <c r="G184" s="295"/>
      <c r="H184" s="295" t="s">
        <v>1544</v>
      </c>
      <c r="I184" s="295" t="s">
        <v>1545</v>
      </c>
      <c r="J184" s="295"/>
      <c r="K184" s="338"/>
    </row>
    <row r="185" ht="15" customHeight="1">
      <c r="B185" s="317"/>
      <c r="C185" s="295" t="s">
        <v>1546</v>
      </c>
      <c r="D185" s="295"/>
      <c r="E185" s="295"/>
      <c r="F185" s="316" t="s">
        <v>1471</v>
      </c>
      <c r="G185" s="295"/>
      <c r="H185" s="295" t="s">
        <v>1547</v>
      </c>
      <c r="I185" s="295" t="s">
        <v>1545</v>
      </c>
      <c r="J185" s="295"/>
      <c r="K185" s="338"/>
    </row>
    <row r="186" ht="15" customHeight="1">
      <c r="B186" s="317"/>
      <c r="C186" s="295" t="s">
        <v>1548</v>
      </c>
      <c r="D186" s="295"/>
      <c r="E186" s="295"/>
      <c r="F186" s="316" t="s">
        <v>1471</v>
      </c>
      <c r="G186" s="295"/>
      <c r="H186" s="295" t="s">
        <v>1549</v>
      </c>
      <c r="I186" s="295" t="s">
        <v>1545</v>
      </c>
      <c r="J186" s="295"/>
      <c r="K186" s="338"/>
    </row>
    <row r="187" ht="15" customHeight="1">
      <c r="B187" s="317"/>
      <c r="C187" s="350" t="s">
        <v>1550</v>
      </c>
      <c r="D187" s="295"/>
      <c r="E187" s="295"/>
      <c r="F187" s="316" t="s">
        <v>1471</v>
      </c>
      <c r="G187" s="295"/>
      <c r="H187" s="295" t="s">
        <v>1551</v>
      </c>
      <c r="I187" s="295" t="s">
        <v>1552</v>
      </c>
      <c r="J187" s="351" t="s">
        <v>1553</v>
      </c>
      <c r="K187" s="338"/>
    </row>
    <row r="188" ht="15" customHeight="1">
      <c r="B188" s="317"/>
      <c r="C188" s="301" t="s">
        <v>42</v>
      </c>
      <c r="D188" s="295"/>
      <c r="E188" s="295"/>
      <c r="F188" s="316" t="s">
        <v>1465</v>
      </c>
      <c r="G188" s="295"/>
      <c r="H188" s="291" t="s">
        <v>1554</v>
      </c>
      <c r="I188" s="295" t="s">
        <v>1555</v>
      </c>
      <c r="J188" s="295"/>
      <c r="K188" s="338"/>
    </row>
    <row r="189" ht="15" customHeight="1">
      <c r="B189" s="317"/>
      <c r="C189" s="301" t="s">
        <v>1556</v>
      </c>
      <c r="D189" s="295"/>
      <c r="E189" s="295"/>
      <c r="F189" s="316" t="s">
        <v>1465</v>
      </c>
      <c r="G189" s="295"/>
      <c r="H189" s="295" t="s">
        <v>1557</v>
      </c>
      <c r="I189" s="295" t="s">
        <v>1499</v>
      </c>
      <c r="J189" s="295"/>
      <c r="K189" s="338"/>
    </row>
    <row r="190" ht="15" customHeight="1">
      <c r="B190" s="317"/>
      <c r="C190" s="301" t="s">
        <v>1558</v>
      </c>
      <c r="D190" s="295"/>
      <c r="E190" s="295"/>
      <c r="F190" s="316" t="s">
        <v>1465</v>
      </c>
      <c r="G190" s="295"/>
      <c r="H190" s="295" t="s">
        <v>1559</v>
      </c>
      <c r="I190" s="295" t="s">
        <v>1499</v>
      </c>
      <c r="J190" s="295"/>
      <c r="K190" s="338"/>
    </row>
    <row r="191" ht="15" customHeight="1">
      <c r="B191" s="317"/>
      <c r="C191" s="301" t="s">
        <v>1560</v>
      </c>
      <c r="D191" s="295"/>
      <c r="E191" s="295"/>
      <c r="F191" s="316" t="s">
        <v>1471</v>
      </c>
      <c r="G191" s="295"/>
      <c r="H191" s="295" t="s">
        <v>1561</v>
      </c>
      <c r="I191" s="295" t="s">
        <v>1499</v>
      </c>
      <c r="J191" s="295"/>
      <c r="K191" s="338"/>
    </row>
    <row r="192" ht="15" customHeight="1">
      <c r="B192" s="344"/>
      <c r="C192" s="352"/>
      <c r="D192" s="326"/>
      <c r="E192" s="326"/>
      <c r="F192" s="326"/>
      <c r="G192" s="326"/>
      <c r="H192" s="326"/>
      <c r="I192" s="326"/>
      <c r="J192" s="326"/>
      <c r="K192" s="345"/>
    </row>
    <row r="193" ht="18.75" customHeight="1">
      <c r="B193" s="291"/>
      <c r="C193" s="295"/>
      <c r="D193" s="295"/>
      <c r="E193" s="295"/>
      <c r="F193" s="316"/>
      <c r="G193" s="295"/>
      <c r="H193" s="295"/>
      <c r="I193" s="295"/>
      <c r="J193" s="295"/>
      <c r="K193" s="291"/>
    </row>
    <row r="194" ht="18.75" customHeight="1">
      <c r="B194" s="291"/>
      <c r="C194" s="295"/>
      <c r="D194" s="295"/>
      <c r="E194" s="295"/>
      <c r="F194" s="316"/>
      <c r="G194" s="295"/>
      <c r="H194" s="295"/>
      <c r="I194" s="295"/>
      <c r="J194" s="295"/>
      <c r="K194" s="291"/>
    </row>
    <row r="195" ht="18.75" customHeight="1">
      <c r="B195" s="302"/>
      <c r="C195" s="302"/>
      <c r="D195" s="302"/>
      <c r="E195" s="302"/>
      <c r="F195" s="302"/>
      <c r="G195" s="302"/>
      <c r="H195" s="302"/>
      <c r="I195" s="302"/>
      <c r="J195" s="302"/>
      <c r="K195" s="302"/>
    </row>
    <row r="196" ht="13.5">
      <c r="B196" s="281"/>
      <c r="C196" s="282"/>
      <c r="D196" s="282"/>
      <c r="E196" s="282"/>
      <c r="F196" s="282"/>
      <c r="G196" s="282"/>
      <c r="H196" s="282"/>
      <c r="I196" s="282"/>
      <c r="J196" s="282"/>
      <c r="K196" s="283"/>
    </row>
    <row r="197" ht="21">
      <c r="B197" s="284"/>
      <c r="C197" s="285" t="s">
        <v>1562</v>
      </c>
      <c r="D197" s="285"/>
      <c r="E197" s="285"/>
      <c r="F197" s="285"/>
      <c r="G197" s="285"/>
      <c r="H197" s="285"/>
      <c r="I197" s="285"/>
      <c r="J197" s="285"/>
      <c r="K197" s="286"/>
    </row>
    <row r="198" ht="25.5" customHeight="1">
      <c r="B198" s="284"/>
      <c r="C198" s="353" t="s">
        <v>1563</v>
      </c>
      <c r="D198" s="353"/>
      <c r="E198" s="353"/>
      <c r="F198" s="353" t="s">
        <v>1564</v>
      </c>
      <c r="G198" s="354"/>
      <c r="H198" s="353" t="s">
        <v>1565</v>
      </c>
      <c r="I198" s="353"/>
      <c r="J198" s="353"/>
      <c r="K198" s="286"/>
    </row>
    <row r="199" ht="5.25" customHeight="1">
      <c r="B199" s="317"/>
      <c r="C199" s="314"/>
      <c r="D199" s="314"/>
      <c r="E199" s="314"/>
      <c r="F199" s="314"/>
      <c r="G199" s="295"/>
      <c r="H199" s="314"/>
      <c r="I199" s="314"/>
      <c r="J199" s="314"/>
      <c r="K199" s="338"/>
    </row>
    <row r="200" ht="15" customHeight="1">
      <c r="B200" s="317"/>
      <c r="C200" s="295" t="s">
        <v>1555</v>
      </c>
      <c r="D200" s="295"/>
      <c r="E200" s="295"/>
      <c r="F200" s="316" t="s">
        <v>43</v>
      </c>
      <c r="G200" s="295"/>
      <c r="H200" s="295" t="s">
        <v>1566</v>
      </c>
      <c r="I200" s="295"/>
      <c r="J200" s="295"/>
      <c r="K200" s="338"/>
    </row>
    <row r="201" ht="15" customHeight="1">
      <c r="B201" s="317"/>
      <c r="C201" s="323"/>
      <c r="D201" s="295"/>
      <c r="E201" s="295"/>
      <c r="F201" s="316" t="s">
        <v>44</v>
      </c>
      <c r="G201" s="295"/>
      <c r="H201" s="295" t="s">
        <v>1567</v>
      </c>
      <c r="I201" s="295"/>
      <c r="J201" s="295"/>
      <c r="K201" s="338"/>
    </row>
    <row r="202" ht="15" customHeight="1">
      <c r="B202" s="317"/>
      <c r="C202" s="323"/>
      <c r="D202" s="295"/>
      <c r="E202" s="295"/>
      <c r="F202" s="316" t="s">
        <v>47</v>
      </c>
      <c r="G202" s="295"/>
      <c r="H202" s="295" t="s">
        <v>1568</v>
      </c>
      <c r="I202" s="295"/>
      <c r="J202" s="295"/>
      <c r="K202" s="338"/>
    </row>
    <row r="203" ht="15" customHeight="1">
      <c r="B203" s="317"/>
      <c r="C203" s="295"/>
      <c r="D203" s="295"/>
      <c r="E203" s="295"/>
      <c r="F203" s="316" t="s">
        <v>45</v>
      </c>
      <c r="G203" s="295"/>
      <c r="H203" s="295" t="s">
        <v>1569</v>
      </c>
      <c r="I203" s="295"/>
      <c r="J203" s="295"/>
      <c r="K203" s="338"/>
    </row>
    <row r="204" ht="15" customHeight="1">
      <c r="B204" s="317"/>
      <c r="C204" s="295"/>
      <c r="D204" s="295"/>
      <c r="E204" s="295"/>
      <c r="F204" s="316" t="s">
        <v>46</v>
      </c>
      <c r="G204" s="295"/>
      <c r="H204" s="295" t="s">
        <v>1570</v>
      </c>
      <c r="I204" s="295"/>
      <c r="J204" s="295"/>
      <c r="K204" s="338"/>
    </row>
    <row r="205" ht="15" customHeight="1">
      <c r="B205" s="317"/>
      <c r="C205" s="295"/>
      <c r="D205" s="295"/>
      <c r="E205" s="295"/>
      <c r="F205" s="316"/>
      <c r="G205" s="295"/>
      <c r="H205" s="295"/>
      <c r="I205" s="295"/>
      <c r="J205" s="295"/>
      <c r="K205" s="338"/>
    </row>
    <row r="206" ht="15" customHeight="1">
      <c r="B206" s="317"/>
      <c r="C206" s="295" t="s">
        <v>1511</v>
      </c>
      <c r="D206" s="295"/>
      <c r="E206" s="295"/>
      <c r="F206" s="316" t="s">
        <v>79</v>
      </c>
      <c r="G206" s="295"/>
      <c r="H206" s="295" t="s">
        <v>1571</v>
      </c>
      <c r="I206" s="295"/>
      <c r="J206" s="295"/>
      <c r="K206" s="338"/>
    </row>
    <row r="207" ht="15" customHeight="1">
      <c r="B207" s="317"/>
      <c r="C207" s="323"/>
      <c r="D207" s="295"/>
      <c r="E207" s="295"/>
      <c r="F207" s="316" t="s">
        <v>1408</v>
      </c>
      <c r="G207" s="295"/>
      <c r="H207" s="295" t="s">
        <v>1409</v>
      </c>
      <c r="I207" s="295"/>
      <c r="J207" s="295"/>
      <c r="K207" s="338"/>
    </row>
    <row r="208" ht="15" customHeight="1">
      <c r="B208" s="317"/>
      <c r="C208" s="295"/>
      <c r="D208" s="295"/>
      <c r="E208" s="295"/>
      <c r="F208" s="316" t="s">
        <v>1406</v>
      </c>
      <c r="G208" s="295"/>
      <c r="H208" s="295" t="s">
        <v>1572</v>
      </c>
      <c r="I208" s="295"/>
      <c r="J208" s="295"/>
      <c r="K208" s="338"/>
    </row>
    <row r="209" ht="15" customHeight="1">
      <c r="B209" s="355"/>
      <c r="C209" s="323"/>
      <c r="D209" s="323"/>
      <c r="E209" s="323"/>
      <c r="F209" s="316" t="s">
        <v>1410</v>
      </c>
      <c r="G209" s="301"/>
      <c r="H209" s="342" t="s">
        <v>1411</v>
      </c>
      <c r="I209" s="342"/>
      <c r="J209" s="342"/>
      <c r="K209" s="356"/>
    </row>
    <row r="210" ht="15" customHeight="1">
      <c r="B210" s="355"/>
      <c r="C210" s="323"/>
      <c r="D210" s="323"/>
      <c r="E210" s="323"/>
      <c r="F210" s="316" t="s">
        <v>1412</v>
      </c>
      <c r="G210" s="301"/>
      <c r="H210" s="342" t="s">
        <v>1573</v>
      </c>
      <c r="I210" s="342"/>
      <c r="J210" s="342"/>
      <c r="K210" s="356"/>
    </row>
    <row r="211" ht="15" customHeight="1">
      <c r="B211" s="355"/>
      <c r="C211" s="323"/>
      <c r="D211" s="323"/>
      <c r="E211" s="323"/>
      <c r="F211" s="357"/>
      <c r="G211" s="301"/>
      <c r="H211" s="358"/>
      <c r="I211" s="358"/>
      <c r="J211" s="358"/>
      <c r="K211" s="356"/>
    </row>
    <row r="212" ht="15" customHeight="1">
      <c r="B212" s="355"/>
      <c r="C212" s="295" t="s">
        <v>1535</v>
      </c>
      <c r="D212" s="323"/>
      <c r="E212" s="323"/>
      <c r="F212" s="316">
        <v>1</v>
      </c>
      <c r="G212" s="301"/>
      <c r="H212" s="342" t="s">
        <v>1574</v>
      </c>
      <c r="I212" s="342"/>
      <c r="J212" s="342"/>
      <c r="K212" s="356"/>
    </row>
    <row r="213" ht="15" customHeight="1">
      <c r="B213" s="355"/>
      <c r="C213" s="323"/>
      <c r="D213" s="323"/>
      <c r="E213" s="323"/>
      <c r="F213" s="316">
        <v>2</v>
      </c>
      <c r="G213" s="301"/>
      <c r="H213" s="342" t="s">
        <v>1575</v>
      </c>
      <c r="I213" s="342"/>
      <c r="J213" s="342"/>
      <c r="K213" s="356"/>
    </row>
    <row r="214" ht="15" customHeight="1">
      <c r="B214" s="355"/>
      <c r="C214" s="323"/>
      <c r="D214" s="323"/>
      <c r="E214" s="323"/>
      <c r="F214" s="316">
        <v>3</v>
      </c>
      <c r="G214" s="301"/>
      <c r="H214" s="342" t="s">
        <v>1576</v>
      </c>
      <c r="I214" s="342"/>
      <c r="J214" s="342"/>
      <c r="K214" s="356"/>
    </row>
    <row r="215" ht="15" customHeight="1">
      <c r="B215" s="355"/>
      <c r="C215" s="323"/>
      <c r="D215" s="323"/>
      <c r="E215" s="323"/>
      <c r="F215" s="316">
        <v>4</v>
      </c>
      <c r="G215" s="301"/>
      <c r="H215" s="342" t="s">
        <v>1577</v>
      </c>
      <c r="I215" s="342"/>
      <c r="J215" s="342"/>
      <c r="K215" s="356"/>
    </row>
    <row r="216" ht="12.75" customHeight="1">
      <c r="B216" s="359"/>
      <c r="C216" s="360"/>
      <c r="D216" s="360"/>
      <c r="E216" s="360"/>
      <c r="F216" s="360"/>
      <c r="G216" s="360"/>
      <c r="H216" s="360"/>
      <c r="I216" s="360"/>
      <c r="J216" s="360"/>
      <c r="K216" s="361"/>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DESKTOP-99JUVT4\Petr Fraš</dc:creator>
  <cp:lastModifiedBy>DESKTOP-99JUVT4\Petr Fraš</cp:lastModifiedBy>
  <dcterms:created xsi:type="dcterms:W3CDTF">2018-05-11T05:24:34Z</dcterms:created>
  <dcterms:modified xsi:type="dcterms:W3CDTF">2018-05-11T05:24:48Z</dcterms:modified>
</cp:coreProperties>
</file>